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 filterPrivacy="1"/>
  <bookViews>
    <workbookView xWindow="0" yWindow="120" windowWidth="19200" windowHeight="10875" tabRatio="741" firstSheet="16" activeTab="16"/>
  </bookViews>
  <sheets>
    <sheet name="СВОД 2022 ГОД" sheetId="25" state="hidden" r:id="rId1"/>
    <sheet name="СШ №1" sheetId="2" state="hidden" r:id="rId2"/>
    <sheet name="СШ №2" sheetId="6" state="hidden" r:id="rId3"/>
    <sheet name="Казгородокска СШ " sheetId="8" state="hidden" r:id="rId4"/>
    <sheet name="Макинская СШ" sheetId="7" state="hidden" r:id="rId5"/>
    <sheet name="Донская СШ" sheetId="9" state="hidden" r:id="rId6"/>
    <sheet name="Амангельдинская СШ" sheetId="10" state="hidden" r:id="rId7"/>
    <sheet name="Невская СШ" sheetId="11" state="hidden" r:id="rId8"/>
    <sheet name="Кудку агашСШ" sheetId="32" state="hidden" r:id="rId9"/>
    <sheet name="Саулинская СШ" sheetId="12" state="hidden" r:id="rId10"/>
    <sheet name="Енбекшильдерская СШ" sheetId="17" state="hidden" r:id="rId11"/>
    <sheet name="Буландинская СШ" sheetId="18" state="hidden" r:id="rId12"/>
    <sheet name="2020" sheetId="48" state="hidden" r:id="rId13"/>
    <sheet name="Когамская СШ" sheetId="19" state="hidden" r:id="rId14"/>
    <sheet name="Бирсуатская СШ" sheetId="20" state="hidden" r:id="rId15"/>
    <sheet name="Кенащинская СШ" sheetId="21" state="hidden" r:id="rId16"/>
    <sheet name="Мамайская ОШ" sheetId="22" r:id="rId17"/>
    <sheet name="Заураловская ОШ" sheetId="26" state="hidden" r:id="rId18"/>
    <sheet name="Макпальская ОШ" sheetId="23" state="hidden" r:id="rId19"/>
    <sheet name="Баймурзинская ОШ" sheetId="24" state="hidden" r:id="rId20"/>
    <sheet name="Советская ОШ" sheetId="27" state="hidden" r:id="rId21"/>
    <sheet name="Заозерновская ОШ" sheetId="28" state="hidden" r:id="rId22"/>
    <sheet name="Кызыл-Уюмская ОШ" sheetId="45" state="hidden" r:id="rId23"/>
    <sheet name="Яблоновская ОШ" sheetId="29" state="hidden" r:id="rId24"/>
    <sheet name="Алгинская ОШ" sheetId="30" state="hidden" r:id="rId25"/>
    <sheet name="Краснофлотская ОШ" sheetId="31" state="hidden" r:id="rId26"/>
    <sheet name="Каратальская НШ" sheetId="33" state="hidden" r:id="rId27"/>
    <sheet name="Джукейская НШ" sheetId="34" state="hidden" r:id="rId28"/>
    <sheet name="Трудовая НШ" sheetId="46" state="hidden" r:id="rId29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C33" i="25" l="1"/>
  <c r="G33" i="25" s="1"/>
  <c r="C32" i="25"/>
  <c r="C31" i="25"/>
  <c r="C30" i="25"/>
  <c r="C29" i="25"/>
  <c r="C15" i="25"/>
  <c r="F34" i="25"/>
  <c r="C34" i="46"/>
  <c r="C34" i="34"/>
  <c r="C34" i="33"/>
  <c r="C34" i="31"/>
  <c r="C34" i="30"/>
  <c r="C34" i="29"/>
  <c r="C34" i="45"/>
  <c r="C34" i="28"/>
  <c r="C34" i="27"/>
  <c r="C34" i="24"/>
  <c r="C34" i="23"/>
  <c r="C34" i="26"/>
  <c r="C34" i="22"/>
  <c r="C34" i="21"/>
  <c r="C34" i="20"/>
  <c r="C34" i="19"/>
  <c r="C34" i="18"/>
  <c r="C34" i="17"/>
  <c r="C34" i="12"/>
  <c r="C34" i="32"/>
  <c r="C34" i="11"/>
  <c r="C34" i="10"/>
  <c r="C34" i="9"/>
  <c r="C34" i="7"/>
  <c r="C34" i="8"/>
  <c r="C13" i="8"/>
  <c r="G16" i="25"/>
  <c r="G29" i="25"/>
  <c r="G30" i="25"/>
  <c r="G31" i="25"/>
  <c r="G32" i="25"/>
  <c r="D32" i="17"/>
  <c r="C34" i="25" l="1"/>
  <c r="D33" i="19"/>
  <c r="E33" i="19" s="1"/>
  <c r="E33" i="10"/>
  <c r="C29" i="8"/>
  <c r="E29" i="46"/>
  <c r="D29" i="46"/>
  <c r="C29" i="46"/>
  <c r="E29" i="34"/>
  <c r="D29" i="34"/>
  <c r="C29" i="34"/>
  <c r="E29" i="33"/>
  <c r="D29" i="33"/>
  <c r="C29" i="33"/>
  <c r="E29" i="31"/>
  <c r="D29" i="31"/>
  <c r="C29" i="31"/>
  <c r="E29" i="30"/>
  <c r="D29" i="30"/>
  <c r="C29" i="30"/>
  <c r="E29" i="29"/>
  <c r="D29" i="29"/>
  <c r="C29" i="29"/>
  <c r="E29" i="45"/>
  <c r="D29" i="45"/>
  <c r="C29" i="45"/>
  <c r="E29" i="28"/>
  <c r="D29" i="28"/>
  <c r="C29" i="28"/>
  <c r="E29" i="27"/>
  <c r="D29" i="27"/>
  <c r="C29" i="27"/>
  <c r="E29" i="24"/>
  <c r="D29" i="24"/>
  <c r="C29" i="24"/>
  <c r="E29" i="23"/>
  <c r="D29" i="23"/>
  <c r="C29" i="23"/>
  <c r="E29" i="26"/>
  <c r="D29" i="26"/>
  <c r="C29" i="26"/>
  <c r="E29" i="22"/>
  <c r="D29" i="22"/>
  <c r="C29" i="22"/>
  <c r="E29" i="21"/>
  <c r="D29" i="21"/>
  <c r="C29" i="21"/>
  <c r="E29" i="20"/>
  <c r="D29" i="20"/>
  <c r="C29" i="20"/>
  <c r="E29" i="19"/>
  <c r="D29" i="19"/>
  <c r="C29" i="19"/>
  <c r="E29" i="18"/>
  <c r="D29" i="18"/>
  <c r="C29" i="18"/>
  <c r="E29" i="17"/>
  <c r="D29" i="17"/>
  <c r="C29" i="17"/>
  <c r="E29" i="12"/>
  <c r="D29" i="12"/>
  <c r="C29" i="12"/>
  <c r="E29" i="32"/>
  <c r="D29" i="32"/>
  <c r="C29" i="32"/>
  <c r="E29" i="11"/>
  <c r="D29" i="11"/>
  <c r="C29" i="11"/>
  <c r="E29" i="10"/>
  <c r="D29" i="10"/>
  <c r="C29" i="10"/>
  <c r="E29" i="9"/>
  <c r="D29" i="9"/>
  <c r="C29" i="9"/>
  <c r="E29" i="7"/>
  <c r="D29" i="7"/>
  <c r="C29" i="7"/>
  <c r="D29" i="8"/>
  <c r="E29" i="8"/>
  <c r="E18" i="7"/>
  <c r="D24" i="21"/>
  <c r="E24" i="21" s="1"/>
  <c r="D24" i="30"/>
  <c r="E24" i="30" s="1"/>
  <c r="F13" i="25" l="1"/>
  <c r="F12" i="25" s="1"/>
  <c r="F27" i="25"/>
  <c r="F26" i="25"/>
  <c r="F28" i="25" s="1"/>
  <c r="F24" i="25"/>
  <c r="F23" i="25"/>
  <c r="F25" i="25" s="1"/>
  <c r="F21" i="25"/>
  <c r="F20" i="25"/>
  <c r="F22" i="25" s="1"/>
  <c r="F18" i="25"/>
  <c r="F17" i="25"/>
  <c r="F19" i="25" s="1"/>
  <c r="F16" i="25"/>
  <c r="F14" i="25"/>
  <c r="D20" i="46" l="1"/>
  <c r="D32" i="10" l="1"/>
  <c r="D33" i="31" l="1"/>
  <c r="E33" i="31" s="1"/>
  <c r="D30" i="31"/>
  <c r="E30" i="31" s="1"/>
  <c r="D33" i="18" l="1"/>
  <c r="E33" i="18" s="1"/>
  <c r="D30" i="18"/>
  <c r="E30" i="18" s="1"/>
  <c r="C28" i="18"/>
  <c r="D28" i="18" s="1"/>
  <c r="E28" i="18" s="1"/>
  <c r="D27" i="18"/>
  <c r="E27" i="18" s="1"/>
  <c r="D26" i="18"/>
  <c r="E26" i="18" s="1"/>
  <c r="C25" i="18"/>
  <c r="D25" i="18" s="1"/>
  <c r="E25" i="18" s="1"/>
  <c r="E24" i="18"/>
  <c r="D24" i="18"/>
  <c r="D23" i="18"/>
  <c r="E23" i="18" s="1"/>
  <c r="C22" i="18"/>
  <c r="D22" i="18" s="1"/>
  <c r="E22" i="18" s="1"/>
  <c r="D21" i="18"/>
  <c r="E21" i="18" s="1"/>
  <c r="D20" i="18"/>
  <c r="E20" i="18" s="1"/>
  <c r="C19" i="18"/>
  <c r="D19" i="18" s="1"/>
  <c r="E19" i="18" s="1"/>
  <c r="E18" i="18"/>
  <c r="D18" i="18"/>
  <c r="D17" i="18"/>
  <c r="E17" i="18" s="1"/>
  <c r="E16" i="18"/>
  <c r="D16" i="18"/>
  <c r="C15" i="18"/>
  <c r="D14" i="18"/>
  <c r="E14" i="18" s="1"/>
  <c r="D11" i="18"/>
  <c r="E11" i="18" s="1"/>
  <c r="D23" i="22"/>
  <c r="D17" i="27"/>
  <c r="D23" i="30"/>
  <c r="E23" i="30" s="1"/>
  <c r="E14" i="33"/>
  <c r="E16" i="33"/>
  <c r="E17" i="33"/>
  <c r="E18" i="33"/>
  <c r="E19" i="33"/>
  <c r="D20" i="34"/>
  <c r="D29" i="6"/>
  <c r="E29" i="6" s="1"/>
  <c r="D30" i="6"/>
  <c r="E30" i="6" s="1"/>
  <c r="D31" i="6"/>
  <c r="D32" i="6"/>
  <c r="D30" i="8"/>
  <c r="D26" i="8"/>
  <c r="D23" i="8"/>
  <c r="D20" i="8"/>
  <c r="D17" i="8"/>
  <c r="D30" i="7"/>
  <c r="D26" i="7"/>
  <c r="D23" i="7"/>
  <c r="D20" i="7"/>
  <c r="D17" i="7"/>
  <c r="D30" i="9"/>
  <c r="D26" i="9"/>
  <c r="D20" i="9"/>
  <c r="D23" i="9"/>
  <c r="D17" i="9"/>
  <c r="D31" i="10"/>
  <c r="D30" i="10"/>
  <c r="D26" i="10"/>
  <c r="D23" i="10"/>
  <c r="D20" i="10"/>
  <c r="D17" i="10"/>
  <c r="D33" i="11"/>
  <c r="D30" i="11"/>
  <c r="D26" i="11"/>
  <c r="D23" i="11"/>
  <c r="D20" i="11"/>
  <c r="D17" i="11"/>
  <c r="D33" i="32"/>
  <c r="D30" i="32"/>
  <c r="D26" i="32"/>
  <c r="C25" i="32"/>
  <c r="D25" i="32" s="1"/>
  <c r="E25" i="32" s="1"/>
  <c r="D23" i="32"/>
  <c r="D20" i="32"/>
  <c r="C19" i="32"/>
  <c r="D17" i="32"/>
  <c r="D17" i="12"/>
  <c r="D23" i="12"/>
  <c r="D26" i="12"/>
  <c r="D30" i="12"/>
  <c r="D33" i="12"/>
  <c r="D17" i="17"/>
  <c r="D20" i="17"/>
  <c r="D23" i="17"/>
  <c r="D26" i="17"/>
  <c r="D30" i="17"/>
  <c r="D26" i="48"/>
  <c r="D23" i="48"/>
  <c r="D20" i="48"/>
  <c r="D17" i="48"/>
  <c r="D33" i="48"/>
  <c r="D30" i="48"/>
  <c r="D15" i="48"/>
  <c r="D29" i="48" s="1"/>
  <c r="D13" i="48" s="1"/>
  <c r="E14" i="48"/>
  <c r="E16" i="48"/>
  <c r="E17" i="48"/>
  <c r="E18" i="48"/>
  <c r="E19" i="48"/>
  <c r="E20" i="48"/>
  <c r="E23" i="48"/>
  <c r="E24" i="48"/>
  <c r="E25" i="48"/>
  <c r="E26" i="48"/>
  <c r="E30" i="48"/>
  <c r="E33" i="48"/>
  <c r="D30" i="19"/>
  <c r="D26" i="19"/>
  <c r="D23" i="19"/>
  <c r="D20" i="19"/>
  <c r="D17" i="19"/>
  <c r="D33" i="20"/>
  <c r="D30" i="20"/>
  <c r="D26" i="20"/>
  <c r="D20" i="20"/>
  <c r="D17" i="20"/>
  <c r="D26" i="21"/>
  <c r="E26" i="21" s="1"/>
  <c r="D23" i="21"/>
  <c r="E23" i="21" s="1"/>
  <c r="D20" i="21"/>
  <c r="E20" i="21" s="1"/>
  <c r="D17" i="21"/>
  <c r="D30" i="21"/>
  <c r="D31" i="21"/>
  <c r="D33" i="21"/>
  <c r="E33" i="21" s="1"/>
  <c r="E14" i="21"/>
  <c r="E16" i="21"/>
  <c r="E17" i="21"/>
  <c r="E18" i="21"/>
  <c r="E27" i="21"/>
  <c r="E30" i="21"/>
  <c r="E31" i="21"/>
  <c r="D17" i="22"/>
  <c r="E17" i="22" s="1"/>
  <c r="D20" i="22"/>
  <c r="E20" i="22" s="1"/>
  <c r="D26" i="22"/>
  <c r="D30" i="22"/>
  <c r="D33" i="22"/>
  <c r="E33" i="22" s="1"/>
  <c r="E14" i="22"/>
  <c r="E16" i="22"/>
  <c r="E18" i="22"/>
  <c r="E21" i="22"/>
  <c r="E26" i="22"/>
  <c r="E27" i="22"/>
  <c r="E30" i="22"/>
  <c r="E31" i="22"/>
  <c r="D33" i="26"/>
  <c r="E33" i="26" s="1"/>
  <c r="D30" i="26"/>
  <c r="D26" i="26"/>
  <c r="E26" i="26" s="1"/>
  <c r="D23" i="26"/>
  <c r="D20" i="26"/>
  <c r="E20" i="26" s="1"/>
  <c r="D17" i="26"/>
  <c r="E14" i="26"/>
  <c r="E16" i="26"/>
  <c r="E18" i="26"/>
  <c r="E23" i="26"/>
  <c r="E27" i="26"/>
  <c r="E30" i="26"/>
  <c r="E31" i="26"/>
  <c r="E33" i="23"/>
  <c r="D30" i="23"/>
  <c r="D26" i="23"/>
  <c r="E26" i="23" s="1"/>
  <c r="D23" i="23"/>
  <c r="D20" i="23"/>
  <c r="E20" i="23" s="1"/>
  <c r="D17" i="23"/>
  <c r="E17" i="23" s="1"/>
  <c r="E14" i="23"/>
  <c r="E16" i="23"/>
  <c r="E18" i="23"/>
  <c r="E23" i="23"/>
  <c r="E27" i="23"/>
  <c r="E30" i="23"/>
  <c r="E31" i="23"/>
  <c r="D33" i="24"/>
  <c r="E33" i="24" s="1"/>
  <c r="D30" i="24"/>
  <c r="E30" i="24" s="1"/>
  <c r="D26" i="24"/>
  <c r="E26" i="24" s="1"/>
  <c r="D23" i="24"/>
  <c r="D20" i="24"/>
  <c r="D17" i="24"/>
  <c r="E14" i="24"/>
  <c r="E16" i="24"/>
  <c r="E17" i="24"/>
  <c r="E18" i="24"/>
  <c r="E20" i="24"/>
  <c r="E23" i="24"/>
  <c r="E31" i="24"/>
  <c r="D33" i="27"/>
  <c r="D30" i="27"/>
  <c r="D20" i="27"/>
  <c r="D26" i="27"/>
  <c r="E26" i="27" s="1"/>
  <c r="D23" i="27"/>
  <c r="E23" i="27" s="1"/>
  <c r="E14" i="27"/>
  <c r="E16" i="27"/>
  <c r="E17" i="27"/>
  <c r="E30" i="27"/>
  <c r="E31" i="27"/>
  <c r="E33" i="27"/>
  <c r="D33" i="30"/>
  <c r="D30" i="30"/>
  <c r="E30" i="30" s="1"/>
  <c r="E33" i="30"/>
  <c r="D20" i="30"/>
  <c r="E20" i="30" s="1"/>
  <c r="D17" i="30"/>
  <c r="D33" i="28"/>
  <c r="E33" i="28" s="1"/>
  <c r="D30" i="28"/>
  <c r="E30" i="28" s="1"/>
  <c r="D26" i="28"/>
  <c r="E26" i="28" s="1"/>
  <c r="D23" i="28"/>
  <c r="C25" i="28"/>
  <c r="D17" i="28"/>
  <c r="E17" i="28" s="1"/>
  <c r="E14" i="28"/>
  <c r="E16" i="28"/>
  <c r="E18" i="28"/>
  <c r="E27" i="28"/>
  <c r="E31" i="28"/>
  <c r="D33" i="45"/>
  <c r="D30" i="45"/>
  <c r="E30" i="45" s="1"/>
  <c r="D26" i="45"/>
  <c r="E26" i="45" s="1"/>
  <c r="D23" i="45"/>
  <c r="D20" i="45"/>
  <c r="D17" i="45"/>
  <c r="E17" i="45" s="1"/>
  <c r="E14" i="45"/>
  <c r="E16" i="45"/>
  <c r="E18" i="45"/>
  <c r="E20" i="45"/>
  <c r="E23" i="45"/>
  <c r="E27" i="45"/>
  <c r="E31" i="45"/>
  <c r="E33" i="45"/>
  <c r="D33" i="29"/>
  <c r="E33" i="29" s="1"/>
  <c r="D30" i="29"/>
  <c r="D26" i="29"/>
  <c r="D23" i="29"/>
  <c r="E23" i="29" s="1"/>
  <c r="D20" i="29"/>
  <c r="E20" i="29" s="1"/>
  <c r="D17" i="29"/>
  <c r="E26" i="29"/>
  <c r="E30" i="29"/>
  <c r="E31" i="29"/>
  <c r="E17" i="29"/>
  <c r="D26" i="30"/>
  <c r="D15" i="7" l="1"/>
  <c r="D15" i="8"/>
  <c r="D15" i="9"/>
  <c r="D15" i="10"/>
  <c r="D13" i="10" s="1"/>
  <c r="D15" i="32"/>
  <c r="D19" i="32"/>
  <c r="D15" i="17"/>
  <c r="E15" i="18"/>
  <c r="D15" i="19"/>
  <c r="E13" i="18"/>
  <c r="E12" i="18" s="1"/>
  <c r="C13" i="18"/>
  <c r="C12" i="18" s="1"/>
  <c r="D15" i="18"/>
  <c r="D15" i="21"/>
  <c r="D13" i="21" s="1"/>
  <c r="D15" i="26"/>
  <c r="D15" i="23"/>
  <c r="D15" i="24"/>
  <c r="D15" i="27"/>
  <c r="E26" i="30"/>
  <c r="E17" i="30"/>
  <c r="D13" i="7"/>
  <c r="D15" i="11"/>
  <c r="E19" i="32"/>
  <c r="E15" i="48"/>
  <c r="E29" i="48" s="1"/>
  <c r="E13" i="48"/>
  <c r="E12" i="48" s="1"/>
  <c r="E15" i="21"/>
  <c r="E13" i="21" s="1"/>
  <c r="E17" i="26"/>
  <c r="E15" i="26" s="1"/>
  <c r="E15" i="23"/>
  <c r="E15" i="24"/>
  <c r="E20" i="27"/>
  <c r="E15" i="27" s="1"/>
  <c r="E15" i="30"/>
  <c r="E15" i="45"/>
  <c r="D15" i="45"/>
  <c r="E18" i="30"/>
  <c r="D18" i="30"/>
  <c r="D20" i="31"/>
  <c r="E18" i="31"/>
  <c r="D17" i="31"/>
  <c r="D19" i="31" s="1"/>
  <c r="D23" i="31"/>
  <c r="E23" i="31" s="1"/>
  <c r="D26" i="31"/>
  <c r="E26" i="31" s="1"/>
  <c r="E28" i="31" s="1"/>
  <c r="E24" i="31"/>
  <c r="E27" i="31"/>
  <c r="D33" i="33"/>
  <c r="E33" i="33" s="1"/>
  <c r="E32" i="33"/>
  <c r="D30" i="33"/>
  <c r="E30" i="33" s="1"/>
  <c r="D26" i="33"/>
  <c r="D20" i="33"/>
  <c r="D30" i="34"/>
  <c r="E30" i="34" s="1"/>
  <c r="D33" i="34"/>
  <c r="E33" i="34" s="1"/>
  <c r="E32" i="34"/>
  <c r="D26" i="34"/>
  <c r="D30" i="46"/>
  <c r="D26" i="46"/>
  <c r="E30" i="46"/>
  <c r="E31" i="46"/>
  <c r="E32" i="46"/>
  <c r="E20" i="46"/>
  <c r="D13" i="24" l="1"/>
  <c r="D13" i="18"/>
  <c r="D12" i="18" s="1"/>
  <c r="E13" i="24"/>
  <c r="D28" i="31"/>
  <c r="E20" i="31"/>
  <c r="E17" i="31"/>
  <c r="E19" i="31" s="1"/>
  <c r="E26" i="33"/>
  <c r="D15" i="33"/>
  <c r="E20" i="33"/>
  <c r="E26" i="34"/>
  <c r="E11" i="48"/>
  <c r="E11" i="27"/>
  <c r="E15" i="33" l="1"/>
  <c r="E13" i="33" l="1"/>
  <c r="E12" i="33" s="1"/>
  <c r="C28" i="48" l="1"/>
  <c r="D28" i="48" s="1"/>
  <c r="E28" i="48" s="1"/>
  <c r="D27" i="48"/>
  <c r="E27" i="48" s="1"/>
  <c r="C25" i="48"/>
  <c r="D25" i="48" s="1"/>
  <c r="D24" i="48"/>
  <c r="C22" i="48"/>
  <c r="D22" i="48" s="1"/>
  <c r="E22" i="48" s="1"/>
  <c r="D21" i="48"/>
  <c r="E21" i="48" s="1"/>
  <c r="D19" i="48"/>
  <c r="C19" i="48"/>
  <c r="D18" i="48"/>
  <c r="D16" i="48"/>
  <c r="C15" i="48"/>
  <c r="C29" i="48" s="1"/>
  <c r="D14" i="48"/>
  <c r="D11" i="48"/>
  <c r="C13" i="48" l="1"/>
  <c r="C12" i="48" l="1"/>
  <c r="D12" i="48" l="1"/>
  <c r="E31" i="7" l="1"/>
  <c r="E32" i="8" l="1"/>
  <c r="D29" i="2" l="1"/>
  <c r="E29" i="2" s="1"/>
  <c r="C15" i="7"/>
  <c r="C15" i="6"/>
  <c r="C15" i="32"/>
  <c r="C13" i="7" l="1"/>
  <c r="C13" i="32"/>
  <c r="D11" i="32"/>
  <c r="D11" i="2"/>
  <c r="E11" i="2" s="1"/>
  <c r="D11" i="22"/>
  <c r="E11" i="22" s="1"/>
  <c r="D11" i="26"/>
  <c r="E11" i="26" s="1"/>
  <c r="D11" i="23"/>
  <c r="D11" i="24"/>
  <c r="E11" i="24" s="1"/>
  <c r="D11" i="27"/>
  <c r="D11" i="28"/>
  <c r="E11" i="28" s="1"/>
  <c r="D11" i="45"/>
  <c r="E11" i="45" s="1"/>
  <c r="D11" i="29"/>
  <c r="E11" i="29" s="1"/>
  <c r="D11" i="30"/>
  <c r="E11" i="30" s="1"/>
  <c r="D11" i="33"/>
  <c r="E11" i="33" s="1"/>
  <c r="E11" i="32" l="1"/>
  <c r="E11" i="23"/>
  <c r="C14" i="25"/>
  <c r="C16" i="25"/>
  <c r="C18" i="25"/>
  <c r="C23" i="25"/>
  <c r="C24" i="25"/>
  <c r="C26" i="25"/>
  <c r="C27" i="25"/>
  <c r="C11" i="25"/>
  <c r="D14" i="46"/>
  <c r="D16" i="46"/>
  <c r="D17" i="46"/>
  <c r="D18" i="46"/>
  <c r="D19" i="46"/>
  <c r="D21" i="46"/>
  <c r="D22" i="46" s="1"/>
  <c r="D23" i="46"/>
  <c r="D24" i="46"/>
  <c r="E24" i="46" s="1"/>
  <c r="D25" i="46"/>
  <c r="E25" i="46" s="1"/>
  <c r="D15" i="46"/>
  <c r="D27" i="46"/>
  <c r="D32" i="46"/>
  <c r="D33" i="46"/>
  <c r="E33" i="46" s="1"/>
  <c r="C15" i="46"/>
  <c r="D14" i="34"/>
  <c r="D16" i="34"/>
  <c r="D17" i="34"/>
  <c r="D18" i="34"/>
  <c r="D19" i="34"/>
  <c r="D21" i="34"/>
  <c r="D23" i="34"/>
  <c r="D24" i="34"/>
  <c r="D25" i="34"/>
  <c r="D27" i="34"/>
  <c r="D31" i="34"/>
  <c r="E31" i="34" s="1"/>
  <c r="D32" i="34"/>
  <c r="C15" i="34"/>
  <c r="D14" i="33"/>
  <c r="D16" i="33"/>
  <c r="D17" i="33"/>
  <c r="D18" i="33"/>
  <c r="D19" i="33"/>
  <c r="D21" i="33"/>
  <c r="D23" i="33"/>
  <c r="D24" i="33"/>
  <c r="D25" i="33"/>
  <c r="D27" i="33"/>
  <c r="D31" i="33"/>
  <c r="D13" i="33" s="1"/>
  <c r="D12" i="33" s="1"/>
  <c r="D32" i="33"/>
  <c r="C15" i="33"/>
  <c r="E16" i="32"/>
  <c r="D14" i="32"/>
  <c r="E14" i="32" s="1"/>
  <c r="D16" i="32"/>
  <c r="E17" i="32"/>
  <c r="D18" i="32"/>
  <c r="E18" i="32" s="1"/>
  <c r="E20" i="32"/>
  <c r="D21" i="32"/>
  <c r="E21" i="32" s="1"/>
  <c r="D24" i="32"/>
  <c r="E24" i="32" s="1"/>
  <c r="E26" i="32"/>
  <c r="D27" i="32"/>
  <c r="E27" i="32" s="1"/>
  <c r="E30" i="32"/>
  <c r="D31" i="32"/>
  <c r="E31" i="32" s="1"/>
  <c r="D32" i="32"/>
  <c r="E33" i="32"/>
  <c r="D14" i="31"/>
  <c r="D16" i="31"/>
  <c r="D18" i="31"/>
  <c r="D21" i="31"/>
  <c r="D24" i="31"/>
  <c r="D27" i="31"/>
  <c r="D31" i="31"/>
  <c r="E31" i="31" s="1"/>
  <c r="E32" i="31"/>
  <c r="C15" i="31"/>
  <c r="D14" i="30"/>
  <c r="D16" i="30"/>
  <c r="D21" i="30"/>
  <c r="E21" i="30" s="1"/>
  <c r="D15" i="30"/>
  <c r="D27" i="30"/>
  <c r="E31" i="30"/>
  <c r="E32" i="30"/>
  <c r="C15" i="30"/>
  <c r="D14" i="29"/>
  <c r="D16" i="29"/>
  <c r="D18" i="29"/>
  <c r="E18" i="29" s="1"/>
  <c r="D21" i="29"/>
  <c r="E21" i="29" s="1"/>
  <c r="D24" i="29"/>
  <c r="E24" i="29" s="1"/>
  <c r="D27" i="29"/>
  <c r="E27" i="29" s="1"/>
  <c r="E32" i="29"/>
  <c r="C15" i="29"/>
  <c r="C19" i="29"/>
  <c r="D19" i="29" s="1"/>
  <c r="E19" i="29" s="1"/>
  <c r="D14" i="45"/>
  <c r="D16" i="45"/>
  <c r="D18" i="45"/>
  <c r="D21" i="45"/>
  <c r="E21" i="45" s="1"/>
  <c r="D24" i="45"/>
  <c r="E24" i="45" s="1"/>
  <c r="D27" i="45"/>
  <c r="D31" i="45"/>
  <c r="C15" i="45"/>
  <c r="C15" i="28"/>
  <c r="D14" i="27"/>
  <c r="D16" i="27"/>
  <c r="D18" i="27"/>
  <c r="E18" i="27" s="1"/>
  <c r="D21" i="27"/>
  <c r="E21" i="27" s="1"/>
  <c r="D24" i="27"/>
  <c r="E24" i="27" s="1"/>
  <c r="D27" i="27"/>
  <c r="E27" i="27" s="1"/>
  <c r="C15" i="27"/>
  <c r="C15" i="24"/>
  <c r="C15" i="23"/>
  <c r="D14" i="23"/>
  <c r="D16" i="23"/>
  <c r="D18" i="23"/>
  <c r="D21" i="23"/>
  <c r="E21" i="23" s="1"/>
  <c r="D24" i="23"/>
  <c r="E24" i="23" s="1"/>
  <c r="D27" i="23"/>
  <c r="D31" i="23"/>
  <c r="D32" i="23"/>
  <c r="E32" i="32" l="1"/>
  <c r="D13" i="32"/>
  <c r="D12" i="32" s="1"/>
  <c r="E32" i="23"/>
  <c r="E13" i="23" s="1"/>
  <c r="E12" i="23" s="1"/>
  <c r="D13" i="23"/>
  <c r="D12" i="23" s="1"/>
  <c r="D13" i="30"/>
  <c r="D12" i="30" s="1"/>
  <c r="E13" i="30"/>
  <c r="E12" i="30" s="1"/>
  <c r="E27" i="30"/>
  <c r="D28" i="30"/>
  <c r="E28" i="30" s="1"/>
  <c r="E21" i="33"/>
  <c r="E22" i="33" s="1"/>
  <c r="D22" i="33"/>
  <c r="E27" i="33"/>
  <c r="E28" i="33" s="1"/>
  <c r="D28" i="33"/>
  <c r="D22" i="34"/>
  <c r="E21" i="34"/>
  <c r="E21" i="31"/>
  <c r="E22" i="31" s="1"/>
  <c r="D22" i="31"/>
  <c r="E27" i="34"/>
  <c r="E28" i="34" s="1"/>
  <c r="D28" i="34"/>
  <c r="E32" i="27"/>
  <c r="E13" i="27" s="1"/>
  <c r="E12" i="27" s="1"/>
  <c r="D13" i="27"/>
  <c r="D12" i="27" s="1"/>
  <c r="E32" i="45"/>
  <c r="E13" i="45" s="1"/>
  <c r="E12" i="45" s="1"/>
  <c r="D13" i="45"/>
  <c r="D12" i="45" s="1"/>
  <c r="C13" i="45"/>
  <c r="D15" i="29"/>
  <c r="C13" i="29"/>
  <c r="D15" i="31"/>
  <c r="C13" i="31"/>
  <c r="C13" i="34"/>
  <c r="E20" i="34"/>
  <c r="E22" i="34" s="1"/>
  <c r="D15" i="34"/>
  <c r="C25" i="25"/>
  <c r="D25" i="25" s="1"/>
  <c r="E25" i="25" s="1"/>
  <c r="C28" i="25"/>
  <c r="D28" i="25" s="1"/>
  <c r="E28" i="25" s="1"/>
  <c r="D13" i="46"/>
  <c r="D12" i="46" s="1"/>
  <c r="E21" i="46"/>
  <c r="E22" i="46" s="1"/>
  <c r="C13" i="30"/>
  <c r="C13" i="33"/>
  <c r="C13" i="23"/>
  <c r="C13" i="24"/>
  <c r="E26" i="46"/>
  <c r="E15" i="46" s="1"/>
  <c r="E23" i="32"/>
  <c r="E15" i="32" s="1"/>
  <c r="E27" i="46"/>
  <c r="D14" i="26"/>
  <c r="D16" i="26"/>
  <c r="D18" i="26"/>
  <c r="D21" i="26"/>
  <c r="E21" i="26" s="1"/>
  <c r="D24" i="26"/>
  <c r="E24" i="26" s="1"/>
  <c r="D27" i="26"/>
  <c r="D31" i="26"/>
  <c r="C15" i="26"/>
  <c r="C19" i="26"/>
  <c r="D19" i="26" s="1"/>
  <c r="E19" i="26" s="1"/>
  <c r="C15" i="22"/>
  <c r="C15" i="21"/>
  <c r="D14" i="21"/>
  <c r="D16" i="21"/>
  <c r="D18" i="21"/>
  <c r="D21" i="21"/>
  <c r="E21" i="21" s="1"/>
  <c r="D27" i="21"/>
  <c r="D11" i="21"/>
  <c r="D11" i="20"/>
  <c r="E11" i="20" s="1"/>
  <c r="C15" i="20"/>
  <c r="D14" i="19"/>
  <c r="E14" i="19" s="1"/>
  <c r="D16" i="19"/>
  <c r="E16" i="19" s="1"/>
  <c r="E17" i="19"/>
  <c r="D18" i="19"/>
  <c r="E18" i="19" s="1"/>
  <c r="E20" i="19"/>
  <c r="D21" i="19"/>
  <c r="E21" i="19" s="1"/>
  <c r="E23" i="19"/>
  <c r="D24" i="19"/>
  <c r="E24" i="19" s="1"/>
  <c r="E26" i="19"/>
  <c r="D27" i="19"/>
  <c r="E27" i="19" s="1"/>
  <c r="E30" i="19"/>
  <c r="D32" i="19"/>
  <c r="E32" i="19" s="1"/>
  <c r="D11" i="19"/>
  <c r="E11" i="19" s="1"/>
  <c r="C15" i="19"/>
  <c r="D14" i="17"/>
  <c r="E14" i="17" s="1"/>
  <c r="D16" i="17"/>
  <c r="E16" i="17" s="1"/>
  <c r="E17" i="17"/>
  <c r="D18" i="17"/>
  <c r="E18" i="17" s="1"/>
  <c r="E20" i="17"/>
  <c r="D21" i="17"/>
  <c r="E21" i="17" s="1"/>
  <c r="E23" i="17"/>
  <c r="D24" i="17"/>
  <c r="E24" i="17" s="1"/>
  <c r="E26" i="17"/>
  <c r="E15" i="17" s="1"/>
  <c r="D27" i="17"/>
  <c r="E27" i="17" s="1"/>
  <c r="E30" i="17"/>
  <c r="E33" i="17"/>
  <c r="D11" i="17"/>
  <c r="C15" i="17"/>
  <c r="D14" i="12"/>
  <c r="E14" i="12" s="1"/>
  <c r="D16" i="12"/>
  <c r="E16" i="12" s="1"/>
  <c r="E17" i="12"/>
  <c r="D18" i="12"/>
  <c r="E18" i="12" s="1"/>
  <c r="D20" i="12"/>
  <c r="D21" i="12"/>
  <c r="E21" i="12" s="1"/>
  <c r="E23" i="12"/>
  <c r="D24" i="12"/>
  <c r="E24" i="12" s="1"/>
  <c r="E26" i="12"/>
  <c r="D27" i="12"/>
  <c r="E27" i="12" s="1"/>
  <c r="E30" i="12"/>
  <c r="D31" i="12"/>
  <c r="E31" i="12" s="1"/>
  <c r="E33" i="12"/>
  <c r="D11" i="12"/>
  <c r="E11" i="12" s="1"/>
  <c r="C15" i="12"/>
  <c r="C15" i="11"/>
  <c r="D14" i="11"/>
  <c r="E14" i="11" s="1"/>
  <c r="D16" i="11"/>
  <c r="E16" i="11" s="1"/>
  <c r="E17" i="11"/>
  <c r="D18" i="11"/>
  <c r="E18" i="11" s="1"/>
  <c r="D21" i="11"/>
  <c r="E21" i="11" s="1"/>
  <c r="E23" i="11"/>
  <c r="D24" i="11"/>
  <c r="E24" i="11" s="1"/>
  <c r="E26" i="11"/>
  <c r="D27" i="11"/>
  <c r="E27" i="11" s="1"/>
  <c r="E30" i="11"/>
  <c r="D31" i="11"/>
  <c r="D13" i="11" s="1"/>
  <c r="E33" i="11"/>
  <c r="D11" i="11"/>
  <c r="D14" i="10"/>
  <c r="E14" i="10" s="1"/>
  <c r="D16" i="10"/>
  <c r="E16" i="10" s="1"/>
  <c r="D18" i="10"/>
  <c r="E18" i="10" s="1"/>
  <c r="D21" i="10"/>
  <c r="E21" i="10" s="1"/>
  <c r="E23" i="10"/>
  <c r="D24" i="10"/>
  <c r="E24" i="10" s="1"/>
  <c r="E26" i="10"/>
  <c r="D27" i="10"/>
  <c r="E27" i="10" s="1"/>
  <c r="E30" i="10"/>
  <c r="E31" i="10"/>
  <c r="D11" i="10"/>
  <c r="E17" i="10"/>
  <c r="D14" i="9"/>
  <c r="E14" i="9" s="1"/>
  <c r="D16" i="9"/>
  <c r="E16" i="9" s="1"/>
  <c r="E17" i="9"/>
  <c r="D18" i="9"/>
  <c r="E18" i="9" s="1"/>
  <c r="D21" i="9"/>
  <c r="E21" i="9" s="1"/>
  <c r="E23" i="9"/>
  <c r="D24" i="9"/>
  <c r="E24" i="9" s="1"/>
  <c r="E26" i="9"/>
  <c r="D27" i="9"/>
  <c r="E27" i="9" s="1"/>
  <c r="E30" i="9"/>
  <c r="D31" i="9"/>
  <c r="E31" i="9" s="1"/>
  <c r="D32" i="9"/>
  <c r="E33" i="9"/>
  <c r="D11" i="9"/>
  <c r="E11" i="9" s="1"/>
  <c r="C25" i="9"/>
  <c r="D25" i="9" s="1"/>
  <c r="E25" i="9" s="1"/>
  <c r="C28" i="9"/>
  <c r="D28" i="9" s="1"/>
  <c r="E28" i="9" s="1"/>
  <c r="D11" i="8"/>
  <c r="E11" i="8" s="1"/>
  <c r="D14" i="8"/>
  <c r="E14" i="8" s="1"/>
  <c r="D16" i="8"/>
  <c r="E16" i="8" s="1"/>
  <c r="D18" i="8"/>
  <c r="E18" i="8" s="1"/>
  <c r="D21" i="8"/>
  <c r="E21" i="8" s="1"/>
  <c r="E23" i="8"/>
  <c r="D24" i="8"/>
  <c r="E24" i="8" s="1"/>
  <c r="E26" i="8"/>
  <c r="D27" i="8"/>
  <c r="E27" i="8" s="1"/>
  <c r="E30" i="8"/>
  <c r="D31" i="8"/>
  <c r="E31" i="8" s="1"/>
  <c r="E33" i="8"/>
  <c r="E31" i="11" l="1"/>
  <c r="E32" i="17"/>
  <c r="D13" i="17"/>
  <c r="E32" i="9"/>
  <c r="D13" i="9"/>
  <c r="D12" i="9" s="1"/>
  <c r="E11" i="11"/>
  <c r="D12" i="11"/>
  <c r="E11" i="17"/>
  <c r="D12" i="17"/>
  <c r="E11" i="21"/>
  <c r="E12" i="21" s="1"/>
  <c r="D12" i="21"/>
  <c r="E11" i="10"/>
  <c r="D12" i="10"/>
  <c r="E32" i="26"/>
  <c r="E13" i="26" s="1"/>
  <c r="E12" i="26" s="1"/>
  <c r="D13" i="26"/>
  <c r="D12" i="26" s="1"/>
  <c r="E31" i="19"/>
  <c r="D13" i="19"/>
  <c r="D12" i="19" s="1"/>
  <c r="E13" i="32"/>
  <c r="E12" i="32" s="1"/>
  <c r="E20" i="12"/>
  <c r="E15" i="12" s="1"/>
  <c r="D15" i="12"/>
  <c r="D13" i="12" s="1"/>
  <c r="D12" i="12" s="1"/>
  <c r="C13" i="12"/>
  <c r="C13" i="22"/>
  <c r="E15" i="29"/>
  <c r="D13" i="29"/>
  <c r="D12" i="29" s="1"/>
  <c r="E15" i="31"/>
  <c r="D13" i="31"/>
  <c r="D12" i="31" s="1"/>
  <c r="D13" i="34"/>
  <c r="E15" i="34"/>
  <c r="E13" i="17"/>
  <c r="E12" i="17" s="1"/>
  <c r="E15" i="19"/>
  <c r="E13" i="46"/>
  <c r="E12" i="46" s="1"/>
  <c r="C13" i="46"/>
  <c r="C13" i="27"/>
  <c r="C13" i="28"/>
  <c r="C13" i="11"/>
  <c r="C13" i="17"/>
  <c r="C13" i="19"/>
  <c r="C12" i="19" s="1"/>
  <c r="C13" i="20"/>
  <c r="C13" i="26"/>
  <c r="E17" i="8"/>
  <c r="C17" i="25"/>
  <c r="C19" i="25" s="1"/>
  <c r="D19" i="25" s="1"/>
  <c r="E19" i="25" s="1"/>
  <c r="C15" i="9"/>
  <c r="E20" i="9"/>
  <c r="E15" i="9" s="1"/>
  <c r="C19" i="9"/>
  <c r="D19" i="9" s="1"/>
  <c r="E19" i="9" s="1"/>
  <c r="D14" i="7"/>
  <c r="D16" i="7"/>
  <c r="E17" i="7"/>
  <c r="D18" i="7"/>
  <c r="D21" i="7"/>
  <c r="E21" i="7" s="1"/>
  <c r="E23" i="7"/>
  <c r="D24" i="7"/>
  <c r="E24" i="7" s="1"/>
  <c r="E26" i="7"/>
  <c r="D27" i="7"/>
  <c r="E27" i="7" s="1"/>
  <c r="E30" i="7"/>
  <c r="E33" i="7"/>
  <c r="D11" i="7"/>
  <c r="D13" i="6"/>
  <c r="E13" i="6" s="1"/>
  <c r="D14" i="6"/>
  <c r="D15" i="6"/>
  <c r="E15" i="6" s="1"/>
  <c r="D16" i="6"/>
  <c r="D17" i="6"/>
  <c r="D23" i="6"/>
  <c r="E23" i="6" s="1"/>
  <c r="D26" i="6"/>
  <c r="E26" i="6" s="1"/>
  <c r="E31" i="6"/>
  <c r="E32" i="6"/>
  <c r="D33" i="6"/>
  <c r="E33" i="6" s="1"/>
  <c r="E13" i="12" l="1"/>
  <c r="E12" i="12" s="1"/>
  <c r="E13" i="31"/>
  <c r="E12" i="31" s="1"/>
  <c r="E11" i="7"/>
  <c r="D12" i="7"/>
  <c r="E13" i="9"/>
  <c r="E12" i="9" s="1"/>
  <c r="C13" i="9"/>
  <c r="E13" i="19"/>
  <c r="E12" i="19" s="1"/>
  <c r="E13" i="29"/>
  <c r="E12" i="29" s="1"/>
  <c r="E13" i="34"/>
  <c r="C13" i="21"/>
  <c r="C12" i="21" s="1"/>
  <c r="D11" i="25"/>
  <c r="E14" i="6"/>
  <c r="E16" i="6"/>
  <c r="E17" i="6"/>
  <c r="C22" i="9"/>
  <c r="D22" i="9" s="1"/>
  <c r="E22" i="9" s="1"/>
  <c r="C12" i="46"/>
  <c r="C12" i="34"/>
  <c r="D12" i="34" s="1"/>
  <c r="E12" i="34" s="1"/>
  <c r="C12" i="33"/>
  <c r="C12" i="32"/>
  <c r="C12" i="31"/>
  <c r="C12" i="30"/>
  <c r="C12" i="29"/>
  <c r="C12" i="45"/>
  <c r="C12" i="28"/>
  <c r="C12" i="27"/>
  <c r="C12" i="24"/>
  <c r="C12" i="23"/>
  <c r="C12" i="26"/>
  <c r="C12" i="20"/>
  <c r="C12" i="17"/>
  <c r="C12" i="11"/>
  <c r="C12" i="12"/>
  <c r="C12" i="7"/>
  <c r="C12" i="6"/>
  <c r="D12" i="6" s="1"/>
  <c r="E12" i="6" s="1"/>
  <c r="C12" i="2"/>
  <c r="C12" i="9" l="1"/>
  <c r="E11" i="25"/>
  <c r="D14" i="24"/>
  <c r="D16" i="24"/>
  <c r="D18" i="24"/>
  <c r="D24" i="24"/>
  <c r="E24" i="24" s="1"/>
  <c r="D27" i="24"/>
  <c r="E27" i="24" s="1"/>
  <c r="D31" i="24"/>
  <c r="E12" i="24"/>
  <c r="D12" i="24" l="1"/>
  <c r="E19" i="7"/>
  <c r="D14" i="22"/>
  <c r="D16" i="22"/>
  <c r="D18" i="22"/>
  <c r="D24" i="22"/>
  <c r="E24" i="22" s="1"/>
  <c r="D27" i="22"/>
  <c r="D31" i="22"/>
  <c r="E32" i="22"/>
  <c r="D14" i="20"/>
  <c r="E14" i="20" s="1"/>
  <c r="D16" i="20"/>
  <c r="E16" i="20" s="1"/>
  <c r="E17" i="20"/>
  <c r="D18" i="20"/>
  <c r="E18" i="20" s="1"/>
  <c r="E20" i="20"/>
  <c r="D23" i="20"/>
  <c r="D24" i="20"/>
  <c r="E24" i="20" s="1"/>
  <c r="E26" i="20"/>
  <c r="D27" i="20"/>
  <c r="E27" i="20" s="1"/>
  <c r="E30" i="20"/>
  <c r="D31" i="20"/>
  <c r="E31" i="20" s="1"/>
  <c r="D32" i="20"/>
  <c r="E32" i="20" s="1"/>
  <c r="D14" i="28"/>
  <c r="D16" i="28"/>
  <c r="D18" i="28"/>
  <c r="D20" i="28"/>
  <c r="E20" i="28" s="1"/>
  <c r="D24" i="28"/>
  <c r="E24" i="28" s="1"/>
  <c r="D27" i="28"/>
  <c r="E32" i="28"/>
  <c r="D23" i="2"/>
  <c r="D24" i="2"/>
  <c r="D26" i="2"/>
  <c r="D27" i="2"/>
  <c r="D31" i="2"/>
  <c r="D33" i="2"/>
  <c r="D15" i="2"/>
  <c r="D13" i="2"/>
  <c r="E23" i="20" l="1"/>
  <c r="D15" i="20"/>
  <c r="E23" i="22"/>
  <c r="E15" i="22" s="1"/>
  <c r="E13" i="22" s="1"/>
  <c r="E12" i="22" s="1"/>
  <c r="D15" i="22"/>
  <c r="D13" i="22" s="1"/>
  <c r="E15" i="20"/>
  <c r="D15" i="28"/>
  <c r="E23" i="28"/>
  <c r="E15" i="28" s="1"/>
  <c r="D32" i="25"/>
  <c r="E17" i="25"/>
  <c r="D17" i="25"/>
  <c r="E15" i="2"/>
  <c r="D31" i="25"/>
  <c r="E31" i="2"/>
  <c r="D26" i="25"/>
  <c r="E26" i="2"/>
  <c r="E26" i="25" s="1"/>
  <c r="D23" i="25"/>
  <c r="E23" i="2"/>
  <c r="E23" i="25" s="1"/>
  <c r="D12" i="2"/>
  <c r="E13" i="2"/>
  <c r="E33" i="2"/>
  <c r="D27" i="25"/>
  <c r="E27" i="2"/>
  <c r="E27" i="25" s="1"/>
  <c r="D24" i="25"/>
  <c r="E24" i="2"/>
  <c r="E24" i="25" s="1"/>
  <c r="D18" i="25"/>
  <c r="D16" i="25"/>
  <c r="D14" i="25"/>
  <c r="C28" i="46"/>
  <c r="C28" i="34"/>
  <c r="C28" i="33"/>
  <c r="C28" i="32"/>
  <c r="D28" i="32" s="1"/>
  <c r="E28" i="32" s="1"/>
  <c r="C28" i="31"/>
  <c r="C25" i="31"/>
  <c r="C22" i="31"/>
  <c r="C19" i="31"/>
  <c r="C28" i="30"/>
  <c r="C25" i="30"/>
  <c r="D25" i="30" s="1"/>
  <c r="E25" i="30" s="1"/>
  <c r="C19" i="30"/>
  <c r="C28" i="29"/>
  <c r="D28" i="29" s="1"/>
  <c r="E28" i="29" s="1"/>
  <c r="C25" i="29"/>
  <c r="D25" i="29" s="1"/>
  <c r="E25" i="29" s="1"/>
  <c r="C28" i="45"/>
  <c r="D28" i="45" s="1"/>
  <c r="E28" i="45" s="1"/>
  <c r="C25" i="45"/>
  <c r="D25" i="45" s="1"/>
  <c r="E25" i="45" s="1"/>
  <c r="C19" i="45"/>
  <c r="D19" i="45" s="1"/>
  <c r="E19" i="45" s="1"/>
  <c r="C28" i="28"/>
  <c r="D28" i="28" s="1"/>
  <c r="E28" i="28" s="1"/>
  <c r="D25" i="28"/>
  <c r="E25" i="28" s="1"/>
  <c r="C19" i="28"/>
  <c r="D19" i="28" s="1"/>
  <c r="E19" i="28" s="1"/>
  <c r="C28" i="27"/>
  <c r="D28" i="27" s="1"/>
  <c r="E28" i="27" s="1"/>
  <c r="C25" i="27"/>
  <c r="D25" i="27" s="1"/>
  <c r="E25" i="27" s="1"/>
  <c r="C22" i="27"/>
  <c r="D22" i="27" s="1"/>
  <c r="E22" i="27" s="1"/>
  <c r="C19" i="27"/>
  <c r="D19" i="27" s="1"/>
  <c r="E19" i="27" s="1"/>
  <c r="C28" i="24"/>
  <c r="D28" i="24" s="1"/>
  <c r="E28" i="24" s="1"/>
  <c r="C25" i="24"/>
  <c r="D25" i="24" s="1"/>
  <c r="E25" i="24" s="1"/>
  <c r="C19" i="24"/>
  <c r="D19" i="24" s="1"/>
  <c r="E19" i="24" s="1"/>
  <c r="C28" i="23"/>
  <c r="D28" i="23" s="1"/>
  <c r="E28" i="23" s="1"/>
  <c r="C25" i="23"/>
  <c r="D25" i="23" s="1"/>
  <c r="E25" i="23" s="1"/>
  <c r="C19" i="23"/>
  <c r="D19" i="23" s="1"/>
  <c r="E19" i="23" s="1"/>
  <c r="C28" i="26"/>
  <c r="D28" i="26" s="1"/>
  <c r="E28" i="26" s="1"/>
  <c r="C25" i="26"/>
  <c r="D25" i="26" s="1"/>
  <c r="E25" i="26" s="1"/>
  <c r="C28" i="22"/>
  <c r="D28" i="22" s="1"/>
  <c r="E28" i="22" s="1"/>
  <c r="C25" i="22"/>
  <c r="D25" i="22" s="1"/>
  <c r="E25" i="22" s="1"/>
  <c r="C19" i="22"/>
  <c r="D19" i="22" s="1"/>
  <c r="E19" i="22" s="1"/>
  <c r="C28" i="21"/>
  <c r="D28" i="21" s="1"/>
  <c r="E28" i="21" s="1"/>
  <c r="C25" i="21"/>
  <c r="D25" i="21" s="1"/>
  <c r="E25" i="21" s="1"/>
  <c r="C19" i="21"/>
  <c r="D19" i="21" s="1"/>
  <c r="E19" i="21" s="1"/>
  <c r="C28" i="20"/>
  <c r="D28" i="20" s="1"/>
  <c r="E28" i="20" s="1"/>
  <c r="C25" i="20"/>
  <c r="D25" i="20" s="1"/>
  <c r="E25" i="20" s="1"/>
  <c r="C22" i="20"/>
  <c r="D22" i="20" s="1"/>
  <c r="E22" i="20" s="1"/>
  <c r="D21" i="20"/>
  <c r="E21" i="20" s="1"/>
  <c r="C19" i="20"/>
  <c r="D19" i="20" s="1"/>
  <c r="E19" i="20" s="1"/>
  <c r="C28" i="19"/>
  <c r="D28" i="19" s="1"/>
  <c r="E28" i="19" s="1"/>
  <c r="C25" i="19"/>
  <c r="D25" i="19" s="1"/>
  <c r="E25" i="19" s="1"/>
  <c r="C19" i="19"/>
  <c r="D19" i="19" s="1"/>
  <c r="E19" i="19" s="1"/>
  <c r="C21" i="25"/>
  <c r="C28" i="17"/>
  <c r="D28" i="17" s="1"/>
  <c r="E28" i="17" s="1"/>
  <c r="C25" i="17"/>
  <c r="D25" i="17" s="1"/>
  <c r="E25" i="17" s="1"/>
  <c r="C19" i="17"/>
  <c r="D19" i="17" s="1"/>
  <c r="E19" i="17" s="1"/>
  <c r="C28" i="12"/>
  <c r="D28" i="12" s="1"/>
  <c r="E28" i="12" s="1"/>
  <c r="C25" i="12"/>
  <c r="D25" i="12" s="1"/>
  <c r="E25" i="12" s="1"/>
  <c r="C22" i="12"/>
  <c r="D22" i="12" s="1"/>
  <c r="E22" i="12" s="1"/>
  <c r="C19" i="12"/>
  <c r="D19" i="12" s="1"/>
  <c r="E19" i="12" s="1"/>
  <c r="C28" i="11"/>
  <c r="D28" i="11" s="1"/>
  <c r="E28" i="11" s="1"/>
  <c r="C25" i="11"/>
  <c r="D25" i="11" s="1"/>
  <c r="E25" i="11" s="1"/>
  <c r="E20" i="11"/>
  <c r="E15" i="11" s="1"/>
  <c r="C28" i="10"/>
  <c r="D28" i="10" s="1"/>
  <c r="E28" i="10" s="1"/>
  <c r="C25" i="10"/>
  <c r="D25" i="10" s="1"/>
  <c r="E25" i="10" s="1"/>
  <c r="C28" i="8"/>
  <c r="D28" i="8" s="1"/>
  <c r="E28" i="8" s="1"/>
  <c r="C25" i="8"/>
  <c r="D25" i="8" s="1"/>
  <c r="E25" i="8" s="1"/>
  <c r="C28" i="7"/>
  <c r="D28" i="7" s="1"/>
  <c r="C25" i="7"/>
  <c r="D25" i="7" s="1"/>
  <c r="E20" i="7"/>
  <c r="E15" i="7" s="1"/>
  <c r="C28" i="6"/>
  <c r="D28" i="6" s="1"/>
  <c r="E28" i="6" s="1"/>
  <c r="C25" i="6"/>
  <c r="D25" i="6" s="1"/>
  <c r="E25" i="6" s="1"/>
  <c r="C19" i="6"/>
  <c r="D19" i="6" s="1"/>
  <c r="E19" i="6" s="1"/>
  <c r="C28" i="2"/>
  <c r="C25" i="2"/>
  <c r="E13" i="7" l="1"/>
  <c r="E12" i="7" s="1"/>
  <c r="E13" i="11"/>
  <c r="E12" i="11" s="1"/>
  <c r="D13" i="20"/>
  <c r="D12" i="20" s="1"/>
  <c r="E13" i="28"/>
  <c r="E12" i="28" s="1"/>
  <c r="D13" i="28"/>
  <c r="D12" i="28" s="1"/>
  <c r="E14" i="25"/>
  <c r="E16" i="25"/>
  <c r="E18" i="25"/>
  <c r="E31" i="25"/>
  <c r="E32" i="25"/>
  <c r="D19" i="30"/>
  <c r="E19" i="30" s="1"/>
  <c r="D25" i="31"/>
  <c r="E25" i="31" s="1"/>
  <c r="D28" i="46"/>
  <c r="D28" i="2"/>
  <c r="D25" i="2"/>
  <c r="E12" i="2"/>
  <c r="C22" i="6"/>
  <c r="D22" i="6" s="1"/>
  <c r="E22" i="6" s="1"/>
  <c r="D20" i="6"/>
  <c r="E20" i="6" s="1"/>
  <c r="D30" i="2"/>
  <c r="C19" i="2"/>
  <c r="C19" i="7"/>
  <c r="D19" i="7" s="1"/>
  <c r="C19" i="8"/>
  <c r="D19" i="8" s="1"/>
  <c r="E19" i="8" s="1"/>
  <c r="C19" i="11"/>
  <c r="D19" i="11" s="1"/>
  <c r="E19" i="11" s="1"/>
  <c r="C22" i="17"/>
  <c r="D22" i="17" s="1"/>
  <c r="E22" i="17" s="1"/>
  <c r="C22" i="19"/>
  <c r="D22" i="19" s="1"/>
  <c r="E22" i="19" s="1"/>
  <c r="C22" i="21"/>
  <c r="D22" i="21" s="1"/>
  <c r="E22" i="21" s="1"/>
  <c r="C22" i="22"/>
  <c r="D22" i="22" s="1"/>
  <c r="E22" i="22" s="1"/>
  <c r="D21" i="22"/>
  <c r="C22" i="26"/>
  <c r="D22" i="26" s="1"/>
  <c r="E22" i="26" s="1"/>
  <c r="C22" i="24"/>
  <c r="D22" i="24" s="1"/>
  <c r="E22" i="24" s="1"/>
  <c r="D21" i="24"/>
  <c r="E21" i="24" s="1"/>
  <c r="C22" i="45"/>
  <c r="D22" i="45" s="1"/>
  <c r="E22" i="45" s="1"/>
  <c r="C22" i="29"/>
  <c r="D22" i="29" s="1"/>
  <c r="E22" i="29" s="1"/>
  <c r="C22" i="30"/>
  <c r="D22" i="30" s="1"/>
  <c r="E22" i="30" s="1"/>
  <c r="C22" i="32"/>
  <c r="D22" i="32" s="1"/>
  <c r="E22" i="32" s="1"/>
  <c r="C22" i="34"/>
  <c r="D20" i="2"/>
  <c r="D21" i="2"/>
  <c r="C19" i="10"/>
  <c r="D19" i="10" s="1"/>
  <c r="E19" i="10" s="1"/>
  <c r="C22" i="23"/>
  <c r="D22" i="23" s="1"/>
  <c r="E22" i="23" s="1"/>
  <c r="C22" i="28"/>
  <c r="D22" i="28" s="1"/>
  <c r="E22" i="28" s="1"/>
  <c r="D21" i="28"/>
  <c r="E21" i="28" s="1"/>
  <c r="C22" i="33"/>
  <c r="C22" i="46"/>
  <c r="C22" i="11"/>
  <c r="D22" i="11" s="1"/>
  <c r="E22" i="11" s="1"/>
  <c r="D22" i="10"/>
  <c r="E22" i="10" s="1"/>
  <c r="E22" i="7"/>
  <c r="C22" i="7"/>
  <c r="D22" i="7" s="1"/>
  <c r="E25" i="7"/>
  <c r="E28" i="7"/>
  <c r="C22" i="2"/>
  <c r="E28" i="46" l="1"/>
  <c r="C15" i="10"/>
  <c r="D30" i="25"/>
  <c r="E30" i="2"/>
  <c r="D21" i="25"/>
  <c r="E21" i="2"/>
  <c r="E21" i="25" s="1"/>
  <c r="D22" i="2"/>
  <c r="E20" i="8"/>
  <c r="E15" i="8" s="1"/>
  <c r="C20" i="25"/>
  <c r="C22" i="25" s="1"/>
  <c r="D22" i="25" s="1"/>
  <c r="E22" i="25" s="1"/>
  <c r="C15" i="8"/>
  <c r="E20" i="2"/>
  <c r="D19" i="2"/>
  <c r="E25" i="2"/>
  <c r="E28" i="2"/>
  <c r="C22" i="8"/>
  <c r="D22" i="8" s="1"/>
  <c r="E22" i="8" s="1"/>
  <c r="C13" i="10" l="1"/>
  <c r="G15" i="25"/>
  <c r="E30" i="25"/>
  <c r="D20" i="25"/>
  <c r="E20" i="10"/>
  <c r="E15" i="10" s="1"/>
  <c r="E20" i="25"/>
  <c r="E22" i="2"/>
  <c r="E19" i="2"/>
  <c r="C12" i="10" l="1"/>
  <c r="C13" i="25"/>
  <c r="E13" i="8"/>
  <c r="E12" i="8" s="1"/>
  <c r="D13" i="8"/>
  <c r="D12" i="8" s="1"/>
  <c r="C12" i="8"/>
  <c r="E13" i="10"/>
  <c r="E12" i="10" s="1"/>
  <c r="D29" i="25"/>
  <c r="E15" i="25"/>
  <c r="D15" i="25"/>
  <c r="E33" i="20"/>
  <c r="E13" i="20" s="1"/>
  <c r="E12" i="20" s="1"/>
  <c r="E29" i="25" l="1"/>
  <c r="D33" i="25" l="1"/>
  <c r="D34" i="25" s="1"/>
  <c r="E33" i="25"/>
  <c r="E34" i="25" s="1"/>
  <c r="C12" i="22"/>
  <c r="C12" i="25" l="1"/>
  <c r="G13" i="25"/>
  <c r="D12" i="22"/>
  <c r="D13" i="25"/>
  <c r="D12" i="25" s="1"/>
  <c r="E13" i="25" l="1"/>
  <c r="E12" i="25" s="1"/>
</calcChain>
</file>

<file path=xl/sharedStrings.xml><?xml version="1.0" encoding="utf-8"?>
<sst xmlns="http://schemas.openxmlformats.org/spreadsheetml/2006/main" count="1609" uniqueCount="69">
  <si>
    <t>в том числе:</t>
  </si>
  <si>
    <t>из них:</t>
  </si>
  <si>
    <t>тыс. тенге</t>
  </si>
  <si>
    <t>единиц</t>
  </si>
  <si>
    <t>штатная численность</t>
  </si>
  <si>
    <t>2. Налоги и другие обязательные платежи в бюджет</t>
  </si>
  <si>
    <r>
      <t xml:space="preserve">3. Коммунальные расходы 
</t>
    </r>
    <r>
      <rPr>
        <i/>
        <sz val="12"/>
        <color theme="1"/>
        <rFont val="Arial Narrow"/>
        <family val="2"/>
        <charset val="204"/>
      </rPr>
      <t>(свет, вода, отопление, связь,интернет, ареднда помещений и др.)</t>
    </r>
  </si>
  <si>
    <t>4. Текущий ремонт помещений и оборудования</t>
  </si>
  <si>
    <r>
      <t xml:space="preserve">5. Капитальные расходы 
</t>
    </r>
    <r>
      <rPr>
        <i/>
        <sz val="12"/>
        <color theme="1"/>
        <rFont val="Arial Narrow"/>
        <family val="2"/>
        <charset val="204"/>
      </rPr>
      <t>(капительный ремонт, приобретение основных средств)</t>
    </r>
  </si>
  <si>
    <r>
      <t xml:space="preserve">6. Прочие расходы 
</t>
    </r>
    <r>
      <rPr>
        <i/>
        <sz val="12"/>
        <color theme="1"/>
        <rFont val="Arial Narrow"/>
        <family val="2"/>
        <charset val="204"/>
      </rPr>
      <t>(приобретение литературы, канцелярских и хозяйственных товаров и др.)</t>
    </r>
  </si>
  <si>
    <t>чел.</t>
  </si>
  <si>
    <t>2. Всего расходы, тыс.тенге</t>
  </si>
  <si>
    <t>3. Фонд заработной платы</t>
  </si>
  <si>
    <t>3.1. Адмиистративный персонал</t>
  </si>
  <si>
    <t>факт</t>
  </si>
  <si>
    <t>Основные показатели финансовой деятельности организации образования</t>
  </si>
  <si>
    <t>(наименование организации образования)</t>
  </si>
  <si>
    <t>Периодичность: ежеквартально</t>
  </si>
  <si>
    <t>ед. изм.</t>
  </si>
  <si>
    <t>годовой план</t>
  </si>
  <si>
    <t>план на период</t>
  </si>
  <si>
    <t>1. Среднегодовой контингент обучающиеся</t>
  </si>
  <si>
    <t>3.2. Основной пересонал - учителя</t>
  </si>
  <si>
    <t>3.4. Вспомогательный и технический персонал</t>
  </si>
  <si>
    <t>средний расход на 1-го обучающегося</t>
  </si>
  <si>
    <r>
      <t xml:space="preserve">3.3. Прочий педагогический персонал 
</t>
    </r>
    <r>
      <rPr>
        <i/>
        <sz val="14"/>
        <color theme="1"/>
        <rFont val="Arial Narrow"/>
        <family val="2"/>
        <charset val="204"/>
      </rPr>
      <t>(педагог-психолог, социальный педагог, вожатый и др.)</t>
    </r>
  </si>
  <si>
    <t>среднемесячная заработная плата 1 ед.</t>
  </si>
  <si>
    <t>тенге</t>
  </si>
  <si>
    <t xml:space="preserve">Среднее образование </t>
  </si>
  <si>
    <t>СВОД</t>
  </si>
  <si>
    <t>3.1. Административный персонал</t>
  </si>
  <si>
    <t>3.2. Основной персонал - учителя</t>
  </si>
  <si>
    <t xml:space="preserve"> </t>
  </si>
  <si>
    <t xml:space="preserve">  </t>
  </si>
  <si>
    <t>ГУ "Средняя школа №1 города Степняк отдела образования Района Биржан сал"</t>
  </si>
  <si>
    <t>ГУ "Средняя школа №2 им. Абая отдела образования района Биржан сал"</t>
  </si>
  <si>
    <t>ГУ "Баймурзинская основная школа отдела образования района Биржан сал"</t>
  </si>
  <si>
    <r>
      <t xml:space="preserve">3.3. Прочий педагогический персонал 
</t>
    </r>
    <r>
      <rPr>
        <b/>
        <i/>
        <sz val="14"/>
        <color theme="1"/>
        <rFont val="Arial Narrow"/>
        <family val="2"/>
        <charset val="204"/>
      </rPr>
      <t>(педагог-психолог, социальный педагог, вожатый и др.)</t>
    </r>
  </si>
  <si>
    <t>средний расход на 1-го обучающегося В ГОД</t>
  </si>
  <si>
    <t>2020 год</t>
  </si>
  <si>
    <t>по состоянию на "1 " мая 2020 г.</t>
  </si>
  <si>
    <t>2021 год</t>
  </si>
  <si>
    <t>по состоянию на "1 "апреля 2021 г.</t>
  </si>
  <si>
    <t>КГУ «Начальная школа села Актас отдела образования по району Биржан сал управления образования Акмолинской области»;</t>
  </si>
  <si>
    <t>КГУ «Начальная школа села Жукей отдела образования по району Биржан сал управления образования Акмолинской области»;</t>
  </si>
  <si>
    <t>КГУ "Каратальская начальня школа отдела образования района Биржан сал"</t>
  </si>
  <si>
    <t>КГУ учреждение «Основная средняя школа села Краснофлотское отдела образования по району Биржан сал управления образования Акмолинской области»;</t>
  </si>
  <si>
    <t>КГУ «Основная средняя школа села Алга отдела образования по району Биржан сал управления образования Акмолинской области»;</t>
  </si>
  <si>
    <t>КГУ«Основная средняя школа села Яблоновка отдела образования по району Биржан сал управления образования Акмолинской области»;</t>
  </si>
  <si>
    <t>КГУ«Основная средняя школа села Кызылуюм отдела образования по району Биржан сал управления образования Акмолинской области»;</t>
  </si>
  <si>
    <t>КГУ«Основная средняя школа села Заозерный отдела образования по району Биржан сал управления образования Акмолинской области»;</t>
  </si>
  <si>
    <t>КГУ учреждение «Основная средняя школа села Аксу отдела образования по району Биржан сал управления образования Акмолинской области»;</t>
  </si>
  <si>
    <t>КГУ«Основная средняя школа села Макпал отдела образования по району Биржан сал управления образования Акмолинской области»;</t>
  </si>
  <si>
    <t>КГУ учреждение «Основная средняя школа села Заураловка отдела образования по району Биржан сал управления образования Акмолинской области»;</t>
  </si>
  <si>
    <t>КГУ«Основная средняя школа села  Мамай отдела образования по району Биржан сал управления образования Акмолинской области»;</t>
  </si>
  <si>
    <t>КГУ «Общеобразовательная школа села Кенащи отдела образования по району Биржан сал управления образования Акмолинской области»;</t>
  </si>
  <si>
    <t>КГУ «Общеобразовательная школа  села Бирсуат отдела образования по району Биржан сал управления образования Акмолинской области»;</t>
  </si>
  <si>
    <t>КГУ Общеобразовательная школа имени Шаймердена Косшыгулова села Когам отдела образования по району Биржан сал управления образования Акмолинской области»;</t>
  </si>
  <si>
    <t>КГУ «Общеобразовательная школа села Буланды отдела образования по району Биржан сал управления образования Акмолинской области»;</t>
  </si>
  <si>
    <t>КГУ «Общеобразовательная школа села Енбекшильдерское отдела образования по району Биржан сал управления образования Акмолинской области»;</t>
  </si>
  <si>
    <t>КГУ «Общеобразовательная школа имени Шарапи Альжанова села Сауле отдела образования по району Биржан сал управления образования Акмолинской области»;</t>
  </si>
  <si>
    <t>КГУ«Общеобразовательная школа имени Рамазана Елебаева села Кудукагаш отдела образования по району Биржан сал управления образования Акмолинской области»;</t>
  </si>
  <si>
    <t>КГУ«Общеобразовательная школа села Тасшалкар отдела образования по району Биржан сал управления образования Акмолинской области»;</t>
  </si>
  <si>
    <t>КГУ «Общеобразовательная школа села Ангал батыр отдела образования по району Биржан сал управления образования Акмолинской области»;</t>
  </si>
  <si>
    <t>КГУ«Общеобразовательная школа села Андыкожа батыр отдела образования по району Биржан сал управления образования Акмолинской области»;</t>
  </si>
  <si>
    <t>КГУ «Общеобразовательная школа села Макинка отдела образования по району Биржан сал управления образования Акмолинской области»;</t>
  </si>
  <si>
    <t>КГУ«Общеобразовательная школа села Ульги отдела образования по району Биржан сал управления образования Акмолинской области»;</t>
  </si>
  <si>
    <t>по состоянию на "1 "апреля 2022 г.</t>
  </si>
  <si>
    <t>2022 год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</si>
</sst>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_-* #,##0.00_-;\-* #,##0.00_-;_-* &quot;-&quot;??_-;_-@_-"/>
    <numFmt numFmtId="165" formatCode="0.0"/>
    <numFmt numFmtId="166" formatCode="_-* #,##0_-;\-* #,##0_-;_-* &quot;-&quot;??_-;_-@_-"/>
  </numFmts>
  <fonts count="11" x14ac:knownFonts="1">
    <font>
      <sz val="11"/>
      <color theme="1"/>
      <name val="Calibri"/>
      <family val="2"/>
      <scheme val="minor"/>
    </font>
    <font>
      <b/>
      <sz val="16"/>
      <color theme="1"/>
      <name val="Arial Narrow"/>
      <family val="2"/>
      <charset val="204"/>
    </font>
    <font>
      <sz val="16"/>
      <color theme="1"/>
      <name val="Arial Narrow"/>
      <family val="2"/>
      <charset val="204"/>
    </font>
    <font>
      <i/>
      <sz val="14"/>
      <color theme="1"/>
      <name val="Arial Narrow"/>
      <family val="2"/>
      <charset val="204"/>
    </font>
    <font>
      <i/>
      <sz val="12"/>
      <color theme="1"/>
      <name val="Arial Narrow"/>
      <family val="2"/>
      <charset val="204"/>
    </font>
    <font>
      <i/>
      <sz val="10"/>
      <color theme="1"/>
      <name val="Arial Narrow"/>
      <family val="2"/>
      <charset val="204"/>
    </font>
    <font>
      <i/>
      <u/>
      <sz val="14"/>
      <color theme="1"/>
      <name val="Arial Narrow"/>
      <family val="2"/>
      <charset val="204"/>
    </font>
    <font>
      <b/>
      <i/>
      <sz val="14"/>
      <color theme="1"/>
      <name val="Arial Narrow"/>
      <family val="2"/>
      <charset val="204"/>
    </font>
    <font>
      <b/>
      <i/>
      <sz val="10"/>
      <color theme="1"/>
      <name val="Arial Narrow"/>
      <family val="2"/>
      <charset val="204"/>
    </font>
    <font>
      <sz val="11"/>
      <color theme="1"/>
      <name val="Calibri"/>
      <family val="2"/>
      <scheme val="minor"/>
    </font>
    <font>
      <b/>
      <sz val="16"/>
      <color theme="1"/>
      <name val="Times New Roman"/>
      <family val="1"/>
      <charset val="204"/>
    </font>
  </fonts>
  <fills count="7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00B050"/>
        <bgColor indexed="64"/>
      </patternFill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2">
    <xf numFmtId="0" fontId="0" fillId="0" borderId="0"/>
    <xf numFmtId="164" fontId="9" fillId="0" borderId="0" applyFont="0" applyFill="0" applyBorder="0" applyAlignment="0" applyProtection="0"/>
  </cellStyleXfs>
  <cellXfs count="92">
    <xf numFmtId="0" fontId="0" fillId="0" borderId="0" xfId="0"/>
    <xf numFmtId="0" fontId="1" fillId="0" borderId="0" xfId="0" applyFont="1"/>
    <xf numFmtId="0" fontId="2" fillId="0" borderId="0" xfId="0" applyFont="1"/>
    <xf numFmtId="0" fontId="4" fillId="0" borderId="0" xfId="0" applyFont="1"/>
    <xf numFmtId="0" fontId="5" fillId="0" borderId="0" xfId="0" applyFont="1" applyAlignment="1">
      <alignment horizontal="center" vertical="top"/>
    </xf>
    <xf numFmtId="0" fontId="1" fillId="0" borderId="2" xfId="0" applyFont="1" applyBorder="1"/>
    <xf numFmtId="0" fontId="5" fillId="0" borderId="2" xfId="0" applyFont="1" applyBorder="1" applyAlignment="1">
      <alignment horizontal="center" vertical="center" wrapText="1"/>
    </xf>
    <xf numFmtId="0" fontId="4" fillId="0" borderId="2" xfId="0" applyFont="1" applyBorder="1"/>
    <xf numFmtId="0" fontId="5" fillId="0" borderId="2" xfId="0" applyFont="1" applyBorder="1"/>
    <xf numFmtId="0" fontId="3" fillId="0" borderId="2" xfId="0" applyFont="1" applyBorder="1"/>
    <xf numFmtId="0" fontId="5" fillId="0" borderId="2" xfId="0" applyFont="1" applyBorder="1" applyAlignment="1">
      <alignment horizontal="center" vertical="center"/>
    </xf>
    <xf numFmtId="0" fontId="1" fillId="0" borderId="2" xfId="0" applyFont="1" applyBorder="1" applyAlignment="1">
      <alignment wrapText="1"/>
    </xf>
    <xf numFmtId="0" fontId="6" fillId="0" borderId="0" xfId="0" applyFont="1"/>
    <xf numFmtId="0" fontId="2" fillId="0" borderId="2" xfId="0" applyFont="1" applyBorder="1" applyAlignment="1">
      <alignment wrapText="1"/>
    </xf>
    <xf numFmtId="0" fontId="1" fillId="0" borderId="2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/>
    </xf>
    <xf numFmtId="165" fontId="2" fillId="0" borderId="0" xfId="0" applyNumberFormat="1" applyFont="1"/>
    <xf numFmtId="165" fontId="2" fillId="0" borderId="2" xfId="0" applyNumberFormat="1" applyFont="1" applyBorder="1" applyAlignment="1">
      <alignment horizontal="center"/>
    </xf>
    <xf numFmtId="0" fontId="1" fillId="2" borderId="2" xfId="0" applyFont="1" applyFill="1" applyBorder="1"/>
    <xf numFmtId="0" fontId="5" fillId="2" borderId="2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/>
    </xf>
    <xf numFmtId="0" fontId="2" fillId="2" borderId="0" xfId="0" applyFont="1" applyFill="1"/>
    <xf numFmtId="0" fontId="4" fillId="2" borderId="2" xfId="0" applyFont="1" applyFill="1" applyBorder="1"/>
    <xf numFmtId="0" fontId="5" fillId="2" borderId="2" xfId="0" applyFont="1" applyFill="1" applyBorder="1"/>
    <xf numFmtId="0" fontId="2" fillId="2" borderId="2" xfId="0" applyFont="1" applyFill="1" applyBorder="1"/>
    <xf numFmtId="0" fontId="3" fillId="2" borderId="2" xfId="0" applyFont="1" applyFill="1" applyBorder="1"/>
    <xf numFmtId="0" fontId="5" fillId="2" borderId="2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wrapText="1"/>
    </xf>
    <xf numFmtId="165" fontId="2" fillId="2" borderId="0" xfId="0" applyNumberFormat="1" applyFont="1" applyFill="1"/>
    <xf numFmtId="0" fontId="2" fillId="0" borderId="2" xfId="0" applyFont="1" applyFill="1" applyBorder="1" applyAlignment="1">
      <alignment horizontal="center"/>
    </xf>
    <xf numFmtId="0" fontId="2" fillId="0" borderId="2" xfId="0" applyFont="1" applyFill="1" applyBorder="1"/>
    <xf numFmtId="165" fontId="1" fillId="0" borderId="2" xfId="0" applyNumberFormat="1" applyFont="1" applyBorder="1" applyAlignment="1">
      <alignment horizontal="center" vertical="center" wrapText="1"/>
    </xf>
    <xf numFmtId="165" fontId="1" fillId="0" borderId="2" xfId="0" applyNumberFormat="1" applyFont="1" applyBorder="1" applyAlignment="1">
      <alignment horizontal="center" vertical="center"/>
    </xf>
    <xf numFmtId="165" fontId="2" fillId="2" borderId="2" xfId="0" applyNumberFormat="1" applyFont="1" applyFill="1" applyBorder="1" applyAlignment="1">
      <alignment horizontal="center"/>
    </xf>
    <xf numFmtId="1" fontId="2" fillId="0" borderId="0" xfId="0" applyNumberFormat="1" applyFont="1"/>
    <xf numFmtId="1" fontId="1" fillId="0" borderId="2" xfId="0" applyNumberFormat="1" applyFont="1" applyBorder="1" applyAlignment="1">
      <alignment horizontal="center" vertical="center" wrapText="1"/>
    </xf>
    <xf numFmtId="1" fontId="1" fillId="0" borderId="2" xfId="0" applyNumberFormat="1" applyFont="1" applyBorder="1" applyAlignment="1">
      <alignment horizontal="center" vertical="center"/>
    </xf>
    <xf numFmtId="1" fontId="2" fillId="0" borderId="2" xfId="0" applyNumberFormat="1" applyFont="1" applyBorder="1" applyAlignment="1">
      <alignment horizontal="center"/>
    </xf>
    <xf numFmtId="165" fontId="1" fillId="0" borderId="2" xfId="0" applyNumberFormat="1" applyFont="1" applyBorder="1" applyAlignment="1">
      <alignment horizontal="center" vertical="center"/>
    </xf>
    <xf numFmtId="165" fontId="1" fillId="0" borderId="2" xfId="0" applyNumberFormat="1" applyFont="1" applyBorder="1" applyAlignment="1">
      <alignment horizontal="center" vertical="center"/>
    </xf>
    <xf numFmtId="165" fontId="2" fillId="2" borderId="2" xfId="0" applyNumberFormat="1" applyFont="1" applyFill="1" applyBorder="1"/>
    <xf numFmtId="165" fontId="2" fillId="0" borderId="0" xfId="0" applyNumberFormat="1" applyFont="1" applyAlignment="1">
      <alignment horizontal="center"/>
    </xf>
    <xf numFmtId="165" fontId="2" fillId="0" borderId="2" xfId="0" applyNumberFormat="1" applyFont="1" applyFill="1" applyBorder="1" applyAlignment="1">
      <alignment horizontal="center"/>
    </xf>
    <xf numFmtId="165" fontId="2" fillId="0" borderId="2" xfId="0" applyNumberFormat="1" applyFont="1" applyFill="1" applyBorder="1"/>
    <xf numFmtId="0" fontId="2" fillId="3" borderId="0" xfId="0" applyFont="1" applyFill="1"/>
    <xf numFmtId="165" fontId="1" fillId="0" borderId="2" xfId="0" applyNumberFormat="1" applyFont="1" applyBorder="1" applyAlignment="1">
      <alignment horizontal="center" vertical="center"/>
    </xf>
    <xf numFmtId="1" fontId="1" fillId="0" borderId="2" xfId="0" applyNumberFormat="1" applyFont="1" applyBorder="1" applyAlignment="1">
      <alignment horizontal="center"/>
    </xf>
    <xf numFmtId="165" fontId="1" fillId="0" borderId="2" xfId="0" applyNumberFormat="1" applyFont="1" applyBorder="1" applyAlignment="1">
      <alignment horizontal="center"/>
    </xf>
    <xf numFmtId="2" fontId="2" fillId="0" borderId="2" xfId="0" applyNumberFormat="1" applyFont="1" applyBorder="1" applyAlignment="1">
      <alignment horizontal="center"/>
    </xf>
    <xf numFmtId="1" fontId="1" fillId="2" borderId="2" xfId="0" applyNumberFormat="1" applyFont="1" applyFill="1" applyBorder="1" applyAlignment="1">
      <alignment horizontal="center"/>
    </xf>
    <xf numFmtId="1" fontId="1" fillId="3" borderId="2" xfId="0" applyNumberFormat="1" applyFont="1" applyFill="1" applyBorder="1" applyAlignment="1">
      <alignment horizontal="center"/>
    </xf>
    <xf numFmtId="2" fontId="2" fillId="0" borderId="2" xfId="0" applyNumberFormat="1" applyFont="1" applyFill="1" applyBorder="1"/>
    <xf numFmtId="0" fontId="8" fillId="0" borderId="2" xfId="0" applyFont="1" applyBorder="1" applyAlignment="1">
      <alignment horizontal="center" vertical="center" wrapText="1"/>
    </xf>
    <xf numFmtId="0" fontId="8" fillId="2" borderId="2" xfId="0" applyFont="1" applyFill="1" applyBorder="1" applyAlignment="1">
      <alignment horizontal="center" vertical="center" wrapText="1"/>
    </xf>
    <xf numFmtId="165" fontId="1" fillId="0" borderId="2" xfId="0" applyNumberFormat="1" applyFont="1" applyFill="1" applyBorder="1" applyAlignment="1">
      <alignment horizontal="center"/>
    </xf>
    <xf numFmtId="165" fontId="1" fillId="2" borderId="2" xfId="0" applyNumberFormat="1" applyFont="1" applyFill="1" applyBorder="1" applyAlignment="1">
      <alignment horizontal="center"/>
    </xf>
    <xf numFmtId="0" fontId="1" fillId="0" borderId="2" xfId="0" applyFont="1" applyBorder="1" applyAlignment="1">
      <alignment horizontal="center"/>
    </xf>
    <xf numFmtId="0" fontId="1" fillId="2" borderId="2" xfId="0" applyFont="1" applyFill="1" applyBorder="1" applyAlignment="1">
      <alignment horizontal="center"/>
    </xf>
    <xf numFmtId="0" fontId="1" fillId="0" borderId="2" xfId="0" applyFont="1" applyFill="1" applyBorder="1" applyAlignment="1">
      <alignment horizontal="center"/>
    </xf>
    <xf numFmtId="166" fontId="1" fillId="0" borderId="2" xfId="1" applyNumberFormat="1" applyFont="1" applyBorder="1" applyAlignment="1">
      <alignment horizontal="center"/>
    </xf>
    <xf numFmtId="165" fontId="10" fillId="0" borderId="2" xfId="0" applyNumberFormat="1" applyFont="1" applyBorder="1" applyAlignment="1">
      <alignment horizontal="center"/>
    </xf>
    <xf numFmtId="165" fontId="1" fillId="0" borderId="2" xfId="0" applyNumberFormat="1" applyFont="1" applyBorder="1"/>
    <xf numFmtId="165" fontId="1" fillId="3" borderId="2" xfId="0" applyNumberFormat="1" applyFont="1" applyFill="1" applyBorder="1" applyAlignment="1">
      <alignment horizontal="center"/>
    </xf>
    <xf numFmtId="1" fontId="1" fillId="4" borderId="2" xfId="0" applyNumberFormat="1" applyFont="1" applyFill="1" applyBorder="1" applyAlignment="1">
      <alignment horizontal="center"/>
    </xf>
    <xf numFmtId="165" fontId="1" fillId="5" borderId="2" xfId="0" applyNumberFormat="1" applyFont="1" applyFill="1" applyBorder="1"/>
    <xf numFmtId="165" fontId="2" fillId="5" borderId="2" xfId="0" applyNumberFormat="1" applyFont="1" applyFill="1" applyBorder="1" applyAlignment="1">
      <alignment horizontal="center"/>
    </xf>
    <xf numFmtId="165" fontId="1" fillId="0" borderId="2" xfId="0" applyNumberFormat="1" applyFont="1" applyBorder="1" applyAlignment="1">
      <alignment horizontal="center" vertical="center"/>
    </xf>
    <xf numFmtId="0" fontId="2" fillId="0" borderId="0" xfId="0" applyFont="1" applyFill="1"/>
    <xf numFmtId="165" fontId="1" fillId="3" borderId="2" xfId="0" applyNumberFormat="1" applyFont="1" applyFill="1" applyBorder="1" applyAlignment="1">
      <alignment horizontal="center" vertical="center" wrapText="1"/>
    </xf>
    <xf numFmtId="165" fontId="1" fillId="3" borderId="2" xfId="0" applyNumberFormat="1" applyFont="1" applyFill="1" applyBorder="1" applyAlignment="1">
      <alignment horizontal="center" vertical="center"/>
    </xf>
    <xf numFmtId="2" fontId="1" fillId="2" borderId="2" xfId="0" applyNumberFormat="1" applyFont="1" applyFill="1" applyBorder="1" applyAlignment="1">
      <alignment horizontal="center"/>
    </xf>
    <xf numFmtId="2" fontId="2" fillId="2" borderId="2" xfId="0" applyNumberFormat="1" applyFont="1" applyFill="1" applyBorder="1"/>
    <xf numFmtId="2" fontId="2" fillId="2" borderId="2" xfId="0" applyNumberFormat="1" applyFont="1" applyFill="1" applyBorder="1" applyAlignment="1">
      <alignment horizontal="center"/>
    </xf>
    <xf numFmtId="0" fontId="1" fillId="0" borderId="0" xfId="0" applyFont="1" applyAlignment="1">
      <alignment horizontal="center"/>
    </xf>
    <xf numFmtId="0" fontId="1" fillId="0" borderId="0" xfId="0" applyFont="1" applyBorder="1" applyAlignment="1">
      <alignment horizontal="center"/>
    </xf>
    <xf numFmtId="0" fontId="5" fillId="0" borderId="0" xfId="0" applyFont="1" applyBorder="1" applyAlignment="1">
      <alignment horizontal="center" vertical="top"/>
    </xf>
    <xf numFmtId="1" fontId="1" fillId="0" borderId="0" xfId="0" applyNumberFormat="1" applyFont="1" applyBorder="1" applyAlignment="1">
      <alignment horizontal="center" vertical="center"/>
    </xf>
    <xf numFmtId="1" fontId="1" fillId="5" borderId="2" xfId="0" applyNumberFormat="1" applyFont="1" applyFill="1" applyBorder="1" applyAlignment="1">
      <alignment horizontal="center"/>
    </xf>
    <xf numFmtId="166" fontId="2" fillId="0" borderId="0" xfId="0" applyNumberFormat="1" applyFont="1"/>
    <xf numFmtId="1" fontId="1" fillId="6" borderId="2" xfId="0" applyNumberFormat="1" applyFont="1" applyFill="1" applyBorder="1" applyAlignment="1">
      <alignment horizontal="center"/>
    </xf>
    <xf numFmtId="2" fontId="2" fillId="6" borderId="2" xfId="0" applyNumberFormat="1" applyFont="1" applyFill="1" applyBorder="1" applyAlignment="1">
      <alignment horizontal="center"/>
    </xf>
    <xf numFmtId="165" fontId="2" fillId="6" borderId="2" xfId="0" applyNumberFormat="1" applyFont="1" applyFill="1" applyBorder="1" applyAlignment="1">
      <alignment horizontal="center"/>
    </xf>
    <xf numFmtId="166" fontId="1" fillId="6" borderId="2" xfId="1" applyNumberFormat="1" applyFont="1" applyFill="1" applyBorder="1" applyAlignment="1">
      <alignment horizontal="center"/>
    </xf>
    <xf numFmtId="0" fontId="1" fillId="0" borderId="0" xfId="0" applyFont="1" applyAlignment="1">
      <alignment horizontal="center"/>
    </xf>
    <xf numFmtId="0" fontId="1" fillId="0" borderId="1" xfId="0" applyFont="1" applyBorder="1" applyAlignment="1">
      <alignment horizontal="center"/>
    </xf>
    <xf numFmtId="0" fontId="5" fillId="0" borderId="3" xfId="0" applyFont="1" applyBorder="1" applyAlignment="1">
      <alignment horizontal="center" vertical="top"/>
    </xf>
    <xf numFmtId="0" fontId="1" fillId="0" borderId="2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 wrapText="1"/>
    </xf>
    <xf numFmtId="1" fontId="1" fillId="0" borderId="2" xfId="0" applyNumberFormat="1" applyFont="1" applyBorder="1" applyAlignment="1">
      <alignment horizontal="center" vertical="center"/>
    </xf>
    <xf numFmtId="0" fontId="1" fillId="0" borderId="1" xfId="0" applyFont="1" applyBorder="1" applyAlignment="1">
      <alignment horizontal="center" wrapText="1"/>
    </xf>
    <xf numFmtId="0" fontId="1" fillId="0" borderId="1" xfId="0" applyFont="1" applyFill="1" applyBorder="1" applyAlignment="1">
      <alignment horizontal="center" wrapText="1"/>
    </xf>
  </cellXfs>
  <cellStyles count="2">
    <cellStyle name="Обычный" xfId="0" builtinId="0"/>
    <cellStyle name="Финансовый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calcChain" Target="calcChain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worksheet" Target="worksheets/sheet29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5.bin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6.bin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7.bin"/></Relationships>
</file>

<file path=xl/worksheets/_rels/sheet2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8.bin"/></Relationships>
</file>

<file path=xl/worksheets/_rels/sheet2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9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00"/>
  </sheetPr>
  <dimension ref="A1:G34"/>
  <sheetViews>
    <sheetView topLeftCell="A28" workbookViewId="0">
      <selection activeCell="E14" sqref="E14"/>
    </sheetView>
  </sheetViews>
  <sheetFormatPr defaultColWidth="9.140625" defaultRowHeight="20.25" x14ac:dyDescent="0.3"/>
  <cols>
    <col min="1" max="1" width="52" style="2" customWidth="1"/>
    <col min="2" max="2" width="9.140625" style="3"/>
    <col min="3" max="3" width="15.42578125" style="35" customWidth="1"/>
    <col min="4" max="4" width="16" style="35" customWidth="1"/>
    <col min="5" max="5" width="14.42578125" style="35" customWidth="1"/>
    <col min="6" max="6" width="15.42578125" style="35" customWidth="1"/>
    <col min="7" max="7" width="15" style="2" customWidth="1"/>
    <col min="8" max="8" width="12" style="2" customWidth="1"/>
    <col min="9" max="16384" width="9.140625" style="2"/>
  </cols>
  <sheetData>
    <row r="1" spans="1:7" x14ac:dyDescent="0.3">
      <c r="A1" s="84" t="s">
        <v>15</v>
      </c>
      <c r="B1" s="84"/>
      <c r="C1" s="84"/>
      <c r="D1" s="84"/>
      <c r="E1" s="84"/>
      <c r="F1" s="74"/>
    </row>
    <row r="2" spans="1:7" x14ac:dyDescent="0.3">
      <c r="A2" s="84" t="s">
        <v>67</v>
      </c>
      <c r="B2" s="84"/>
      <c r="C2" s="84"/>
      <c r="D2" s="84"/>
      <c r="E2" s="84"/>
      <c r="F2" s="74"/>
    </row>
    <row r="3" spans="1:7" x14ac:dyDescent="0.3">
      <c r="A3" s="1"/>
    </row>
    <row r="4" spans="1:7" x14ac:dyDescent="0.3">
      <c r="A4" s="85" t="s">
        <v>29</v>
      </c>
      <c r="B4" s="85"/>
      <c r="C4" s="85"/>
      <c r="D4" s="85"/>
      <c r="E4" s="85"/>
      <c r="F4" s="75"/>
    </row>
    <row r="5" spans="1:7" ht="15.75" customHeight="1" x14ac:dyDescent="0.3">
      <c r="A5" s="86" t="s">
        <v>16</v>
      </c>
      <c r="B5" s="86"/>
      <c r="C5" s="86"/>
      <c r="D5" s="86"/>
      <c r="E5" s="86"/>
      <c r="F5" s="76"/>
    </row>
    <row r="6" spans="1:7" x14ac:dyDescent="0.3">
      <c r="A6" s="4"/>
    </row>
    <row r="7" spans="1:7" x14ac:dyDescent="0.3">
      <c r="A7" s="12" t="s">
        <v>17</v>
      </c>
    </row>
    <row r="8" spans="1:7" x14ac:dyDescent="0.3">
      <c r="A8" s="1"/>
    </row>
    <row r="9" spans="1:7" x14ac:dyDescent="0.3">
      <c r="A9" s="87" t="s">
        <v>28</v>
      </c>
      <c r="B9" s="88" t="s">
        <v>18</v>
      </c>
      <c r="C9" s="89" t="s">
        <v>68</v>
      </c>
      <c r="D9" s="89"/>
      <c r="E9" s="89"/>
      <c r="F9" s="77"/>
    </row>
    <row r="10" spans="1:7" ht="40.5" x14ac:dyDescent="0.3">
      <c r="A10" s="87"/>
      <c r="B10" s="88"/>
      <c r="C10" s="36" t="s">
        <v>19</v>
      </c>
      <c r="D10" s="36" t="s">
        <v>20</v>
      </c>
      <c r="E10" s="37" t="s">
        <v>14</v>
      </c>
      <c r="F10" s="36" t="s">
        <v>19</v>
      </c>
    </row>
    <row r="11" spans="1:7" x14ac:dyDescent="0.3">
      <c r="A11" s="5" t="s">
        <v>21</v>
      </c>
      <c r="B11" s="6" t="s">
        <v>10</v>
      </c>
      <c r="C11" s="51">
        <f>'СШ №1'!C11+'СШ №2'!C11+'Макинская СШ'!C11+'Казгородокска СШ '!C11+'Донская СШ'!C11+'Амангельдинская СШ'!C11+'Невская СШ'!C11+'Саулинская СШ'!C11+'Енбекшильдерская СШ'!C11+'Буландинская СШ'!C11+'Когамская СШ'!C11+'Бирсуатская СШ'!C11+'Кенащинская СШ'!C11+'Мамайская ОШ'!C11+'Заураловская ОШ'!C11+'Макпальская ОШ'!C11+'Баймурзинская ОШ'!C11+'Советская ОШ'!C11+'Заозерновская ОШ'!C11+'Кызыл-Уюмская ОШ'!C11+'Яблоновская ОШ'!C11+'Алгинская ОШ'!C11+'Краснофлотская ОШ'!C11+'Кудку агашСШ'!C11+'Каратальская НШ'!C11+'Джукейская НШ'!C11+'Трудовая НШ'!C11</f>
        <v>1726</v>
      </c>
      <c r="D11" s="51">
        <f>'СШ №1'!D11+'СШ №2'!D11+'Макинская СШ'!D11+'Казгородокска СШ '!D11+'Донская СШ'!D11+'Амангельдинская СШ'!D11+'Невская СШ'!D11+'Саулинская СШ'!D11+'Енбекшильдерская СШ'!D11+'Буландинская СШ'!D11+'Когамская СШ'!D11+'Бирсуатская СШ'!D11+'Кенащинская СШ'!D11+'Мамайская ОШ'!D11+'Заураловская ОШ'!D11+'Макпальская ОШ'!D11+'Баймурзинская ОШ'!D11+'Советская ОШ'!D11+'Заозерновская ОШ'!D11+'Кызыл-Уюмская ОШ'!D11+'Яблоновская ОШ'!D11+'Алгинская ОШ'!D11+'Краснофлотская ОШ'!D11+'Кудку агашСШ'!D11+'Каратальская НШ'!D11+'Джукейская НШ'!D11+'Трудовая НШ'!D11</f>
        <v>1726</v>
      </c>
      <c r="E11" s="51">
        <f>'СШ №1'!E11+'СШ №2'!E11+'Макинская СШ'!E11+'Казгородокска СШ '!E11+'Донская СШ'!E11+'Амангельдинская СШ'!E11+'Невская СШ'!E11+'Саулинская СШ'!E11+'Енбекшильдерская СШ'!E11+'Буландинская СШ'!E11+'Когамская СШ'!E11+'Бирсуатская СШ'!E11+'Кенащинская СШ'!E11+'Мамайская ОШ'!E11+'Заураловская ОШ'!E11+'Макпальская ОШ'!E11+'Баймурзинская ОШ'!E11+'Советская ОШ'!E11+'Заозерновская ОШ'!E11+'Кызыл-Уюмская ОШ'!E11+'Яблоновская ОШ'!E11+'Алгинская ОШ'!E11+'Краснофлотская ОШ'!E11+'Кудку агашСШ'!E11+'Каратальская НШ'!E11+'Джукейская НШ'!E11+'Трудовая НШ'!E11</f>
        <v>1726</v>
      </c>
      <c r="F11" s="51">
        <v>1726</v>
      </c>
    </row>
    <row r="12" spans="1:7" ht="25.5" x14ac:dyDescent="0.3">
      <c r="A12" s="9" t="s">
        <v>24</v>
      </c>
      <c r="B12" s="6" t="s">
        <v>2</v>
      </c>
      <c r="C12" s="18">
        <f t="shared" ref="C12:E12" si="0">(C13-C32)/C11</f>
        <v>1538.7322604171495</v>
      </c>
      <c r="D12" s="18">
        <f t="shared" si="0"/>
        <v>439.84754514484354</v>
      </c>
      <c r="E12" s="18">
        <f t="shared" si="0"/>
        <v>439.67373286210892</v>
      </c>
      <c r="F12" s="18">
        <f t="shared" ref="F12" si="1">(F13-F32)/F11</f>
        <v>1538.7323290845886</v>
      </c>
    </row>
    <row r="13" spans="1:7" ht="25.5" x14ac:dyDescent="0.3">
      <c r="A13" s="5" t="s">
        <v>11</v>
      </c>
      <c r="B13" s="6" t="s">
        <v>2</v>
      </c>
      <c r="C13" s="60">
        <f>'Трудовая НШ'!C13+'Джукейская НШ'!C13+'Каратальская НШ'!C13+'Краснофлотская ОШ'!C13+'Алгинская ОШ'!C13+'Яблоновская ОШ'!C13+'Кызыл-Уюмская ОШ'!C13+'Заозерновская ОШ'!C13+'Советская ОШ'!C13+'Баймурзинская ОШ'!C13+'Макпальская ОШ'!C13+'Заураловская ОШ'!C13+'Мамайская ОШ'!C13+'Кенащинская СШ'!C13+'Бирсуатская СШ'!C13+'Когамская СШ'!C13+'Буландинская СШ'!C13+'Енбекшильдерская СШ'!C13+'Саулинская СШ'!C13+'Кудку агашСШ'!C13+'Невская СШ'!C13+'Амангельдинская СШ'!C13+'Донская СШ'!C13+'Макинская СШ'!C13+'Казгородокска СШ '!C13</f>
        <v>2720555.88148</v>
      </c>
      <c r="D13" s="60">
        <f>'СШ №1'!D13+'СШ №2'!D13+'Макинская СШ'!D13+'Казгородокска СШ '!D13+'Донская СШ'!D13+'Амангельдинская СШ'!D13+'Невская СШ'!D13+'Саулинская СШ'!D13+'Енбекшильдерская СШ'!D13+'Буландинская СШ'!D13+'Когамская СШ'!D13+'Бирсуатская СШ'!D13+'Кенащинская СШ'!D13+'Мамайская ОШ'!D13+'Заураловская ОШ'!D13+'Макпальская ОШ'!D13+'Баймурзинская ОШ'!D13+'Советская ОШ'!D13+'Заозерновская ОШ'!D13+'Кызыл-Уюмская ОШ'!D13+'Яблоновская ОШ'!D13+'Алгинская ОШ'!D13+'Краснофлотская ОШ'!D13+'Кудку агашСШ'!D13+'Каратальская НШ'!D13+'Джукейская НШ'!D13+'Трудовая НШ'!D13</f>
        <v>780500.11291999999</v>
      </c>
      <c r="E13" s="60">
        <f>'СШ №1'!E13+'СШ №2'!E13+'Макинская СШ'!E13+'Казгородокска СШ '!E13+'Донская СШ'!E13+'Амангельдинская СШ'!E13+'Невская СШ'!E13+'Саулинская СШ'!E13+'Енбекшильдерская СШ'!E13+'Буландинская СШ'!E13+'Когамская СШ'!E13+'Бирсуатская СШ'!E13+'Кенащинская СШ'!E13+'Мамайская ОШ'!E13+'Заураловская ОШ'!E13+'Макпальская ОШ'!E13+'Баймурзинская ОШ'!E13+'Советская ОШ'!E13+'Заозерновская ОШ'!E13+'Кызыл-Уюмская ОШ'!E13+'Яблоновская ОШ'!E13+'Алгинская ОШ'!E13+'Краснофлотская ОШ'!E13+'Кудку агашСШ'!E13+'Каратальская НШ'!E13+'Джукейская НШ'!E13+'Трудовая НШ'!E13</f>
        <v>779063.86291999999</v>
      </c>
      <c r="F13" s="60">
        <f>F15+F29+F30+F31+F32+F33</f>
        <v>2720556</v>
      </c>
      <c r="G13" s="79">
        <f>C13-F13</f>
        <v>-0.11852000001817942</v>
      </c>
    </row>
    <row r="14" spans="1:7" x14ac:dyDescent="0.3">
      <c r="A14" s="7" t="s">
        <v>0</v>
      </c>
      <c r="B14" s="8"/>
      <c r="C14" s="38">
        <f>'СШ №1'!C14+'СШ №2'!C14+'Макинская СШ'!C14+'Казгородокска СШ '!C14+'Донская СШ'!C14+'Амангельдинская СШ'!C14+'Невская СШ'!C14+'Саулинская СШ'!C14+'Енбекшильдерская СШ'!C14+'Буландинская СШ'!C14+'Когамская СШ'!C14+'Бирсуатская СШ'!C14+'Кенащинская СШ'!C14+'Мамайская ОШ'!C14+'Заураловская ОШ'!C14+'Макпальская ОШ'!C14+'Баймурзинская ОШ'!C14+'Советская ОШ'!C14+'Заозерновская ОШ'!C14+'Кызыл-Уюмская ОШ'!C14+'Яблоновская ОШ'!C14+'Алгинская ОШ'!C14+'Краснофлотская ОШ'!C14+'Кудку агашСШ'!C14+'Каратальская НШ'!C14+'Джукейская НШ'!C14+'Трудовая НШ'!C14</f>
        <v>0</v>
      </c>
      <c r="D14" s="38">
        <f>'СШ №1'!D14+'СШ №2'!D14+'Макинская СШ'!D14+'Казгородокска СШ '!D14+'Донская СШ'!D14+'Амангельдинская СШ'!D14+'Невская СШ'!D14+'Саулинская СШ'!D14+'Енбекшильдерская СШ'!D14+'Буландинская СШ'!D14+'Когамская СШ'!D14+'Бирсуатская СШ'!D14+'Кенащинская СШ'!D14+'Мамайская ОШ'!D14+'Заураловская ОШ'!D14+'Макпальская ОШ'!D14+'Баймурзинская ОШ'!D14+'Советская ОШ'!D14+'Заозерновская ОШ'!D14+'Кызыл-Уюмская ОШ'!D14+'Яблоновская ОШ'!D14+'Алгинская ОШ'!D14+'Краснофлотская ОШ'!D14+'Кудку агашСШ'!D14+'Каратальская НШ'!D14+'Джукейская НШ'!D14+'Трудовая НШ'!D14</f>
        <v>0</v>
      </c>
      <c r="E14" s="38">
        <f>'СШ №1'!E14+'СШ №2'!E14+'Макинская СШ'!E14+'Казгородокска СШ '!E14+'Донская СШ'!E14+'Амангельдинская СШ'!E14+'Невская СШ'!E14+'Саулинская СШ'!E14+'Енбекшильдерская СШ'!E14+'Буландинская СШ'!E14+'Когамская СШ'!E14+'Бирсуатская СШ'!E14+'Кенащинская СШ'!E14+'Мамайская ОШ'!E14+'Заураловская ОШ'!E14+'Макпальская ОШ'!E14+'Баймурзинская ОШ'!E14+'Советская ОШ'!E14+'Заозерновская ОШ'!E14+'Кызыл-Уюмская ОШ'!E14+'Яблоновская ОШ'!E14+'Алгинская ОШ'!E14+'Краснофлотская ОШ'!E14+'Кудку агашСШ'!E14+'Каратальская НШ'!E14+'Джукейская НШ'!E14+'Трудовая НШ'!E14</f>
        <v>0</v>
      </c>
      <c r="F14" s="38">
        <f>'СШ №1'!F14+'СШ №2'!F14+'Макинская СШ'!F14+'Казгородокска СШ '!F14+'Донская СШ'!F14+'Амангельдинская СШ'!F14+'Невская СШ'!F14+'Саулинская СШ'!F14+'Енбекшильдерская СШ'!F14+'Буландинская СШ'!F14+'Когамская СШ'!F14+'Бирсуатская СШ'!F14+'Кенащинская СШ'!F14+'Мамайская ОШ'!F14+'Заураловская ОШ'!F14+'Макпальская ОШ'!F14+'Баймурзинская ОШ'!F14+'Советская ОШ'!F14+'Заозерновская ОШ'!F14+'Кызыл-Уюмская ОШ'!F14+'Яблоновская ОШ'!F14+'Алгинская ОШ'!F14+'Краснофлотская ОШ'!F14+'Кудку агашСШ'!F14+'Каратальская НШ'!F14+'Джукейская НШ'!F14+'Трудовая НШ'!F14</f>
        <v>0</v>
      </c>
    </row>
    <row r="15" spans="1:7" ht="25.5" x14ac:dyDescent="0.3">
      <c r="A15" s="5" t="s">
        <v>12</v>
      </c>
      <c r="B15" s="6" t="s">
        <v>2</v>
      </c>
      <c r="C15" s="60">
        <f>'Трудовая НШ'!C15+'Джукейская НШ'!C15+'Каратальская НШ'!C15+'Краснофлотская ОШ'!C15+'Алгинская ОШ'!C15+'Яблоновская ОШ'!C15+'Кызыл-Уюмская ОШ'!C15+'Заозерновская ОШ'!C15+'Советская ОШ'!C15+'Баймурзинская ОШ'!C15+'Макпальская ОШ'!C15+'Заураловская ОШ'!C15+'Мамайская ОШ'!C15+'Кенащинская СШ'!C15+'Бирсуатская СШ'!C15+'Когамская СШ'!C15+'Буландинская СШ'!C15+'Енбекшильдерская СШ'!C15+'Саулинская СШ'!C15+'Кудку агашСШ'!C15+'Невская СШ'!C15+'Амангельдинская СШ'!C15+'Донская СШ'!C15+'Макинская СШ'!C15+'Казгородокска СШ '!C15</f>
        <v>2152764.6</v>
      </c>
      <c r="D15" s="83">
        <f>'СШ №1'!D15+'СШ №2'!D15+'Макинская СШ'!D15+'Казгородокска СШ '!D15+'Донская СШ'!D15+'Амангельдинская СШ'!D15+'Невская СШ'!D15+'Саулинская СШ'!D15+'Енбекшильдерская СШ'!D15+'Буландинская СШ'!D15+'Когамская СШ'!D15+'Бирсуатская СШ'!D15+'Кенащинская СШ'!D15+'Мамайская ОШ'!D15+'Заураловская ОШ'!D15+'Макпальская ОШ'!D15+'Баймурзинская ОШ'!D15+'Советская ОШ'!D15+'Заозерновская ОШ'!D15+'Кызыл-Уюмская ОШ'!D15+'Яблоновская ОШ'!D15+'Алгинская ОШ'!D15+'Краснофлотская ОШ'!D15+'Кудку агашСШ'!D15+'Каратальская НШ'!D15+'Джукейская НШ'!D15+'Трудовая НШ'!D15</f>
        <v>624599.4</v>
      </c>
      <c r="E15" s="83">
        <f>'СШ №1'!E15+'СШ №2'!E15+'Макинская СШ'!E15+'Казгородокска СШ '!E15+'Донская СШ'!E15+'Амангельдинская СШ'!E15+'Невская СШ'!E15+'Саулинская СШ'!E15+'Енбекшильдерская СШ'!E15+'Буландинская СШ'!E15+'Когамская СШ'!E15+'Бирсуатская СШ'!E15+'Кенащинская СШ'!E15+'Мамайская ОШ'!E15+'Заураловская ОШ'!E15+'Макпальская ОШ'!E15+'Баймурзинская ОШ'!E15+'Советская ОШ'!E15+'Заозерновская ОШ'!E15+'Кызыл-Уюмская ОШ'!E15+'Яблоновская ОШ'!E15+'Алгинская ОШ'!E15+'Краснофлотская ОШ'!E15+'Кудку агашСШ'!E15+'Каратальская НШ'!E15+'Джукейская НШ'!E15+'Трудовая НШ'!E15</f>
        <v>624599.4</v>
      </c>
      <c r="F15" s="83">
        <v>2152765</v>
      </c>
      <c r="G15" s="79">
        <f>C15-F15</f>
        <v>-0.39999999990686774</v>
      </c>
    </row>
    <row r="16" spans="1:7" x14ac:dyDescent="0.3">
      <c r="A16" s="7" t="s">
        <v>1</v>
      </c>
      <c r="B16" s="8"/>
      <c r="C16" s="38">
        <f>'СШ №1'!C16+'СШ №2'!C16+'Макинская СШ'!C16+'Казгородокска СШ '!C16+'Донская СШ'!C16+'Амангельдинская СШ'!C16+'Невская СШ'!C16+'Саулинская СШ'!C16+'Енбекшильдерская СШ'!C16+'Буландинская СШ'!C16+'Когамская СШ'!C16+'Бирсуатская СШ'!C16+'Кенащинская СШ'!C16+'Мамайская ОШ'!C16+'Заураловская ОШ'!C16+'Макпальская ОШ'!C16+'Баймурзинская ОШ'!C16+'Советская ОШ'!C16+'Заозерновская ОШ'!C16+'Кызыл-Уюмская ОШ'!C16+'Яблоновская ОШ'!C16+'Алгинская ОШ'!C16+'Краснофлотская ОШ'!C16+'Кудку агашСШ'!C16+'Каратальская НШ'!C16+'Джукейская НШ'!C16+'Трудовая НШ'!C16</f>
        <v>0</v>
      </c>
      <c r="D16" s="38">
        <f>'СШ №1'!D16+'СШ №2'!D16+'Макинская СШ'!D16+'Казгородокска СШ '!D16+'Донская СШ'!D16+'Амангельдинская СШ'!D16+'Невская СШ'!D16+'Саулинская СШ'!D16+'Енбекшильдерская СШ'!D16+'Буландинская СШ'!D16+'Когамская СШ'!D16+'Бирсуатская СШ'!D16+'Кенащинская СШ'!D16+'Мамайская ОШ'!D16+'Заураловская ОШ'!D16+'Макпальская ОШ'!D16+'Баймурзинская ОШ'!D16+'Советская ОШ'!D16+'Заозерновская ОШ'!D16+'Кызыл-Уюмская ОШ'!D16+'Яблоновская ОШ'!D16+'Алгинская ОШ'!D16+'Краснофлотская ОШ'!D16+'Кудку агашСШ'!D16+'Каратальская НШ'!D16+'Джукейская НШ'!D16+'Трудовая НШ'!D16</f>
        <v>0</v>
      </c>
      <c r="E16" s="38">
        <f>'СШ №1'!E16+'СШ №2'!E16+'Макинская СШ'!E16+'Казгородокска СШ '!E16+'Донская СШ'!E16+'Амангельдинская СШ'!E16+'Невская СШ'!E16+'Саулинская СШ'!E16+'Енбекшильдерская СШ'!E16+'Буландинская СШ'!E16+'Когамская СШ'!E16+'Бирсуатская СШ'!E16+'Кенащинская СШ'!E16+'Мамайская ОШ'!E16+'Заураловская ОШ'!E16+'Макпальская ОШ'!E16+'Баймурзинская ОШ'!E16+'Советская ОШ'!E16+'Заозерновская ОШ'!E16+'Кызыл-Уюмская ОШ'!E16+'Яблоновская ОШ'!E16+'Алгинская ОШ'!E16+'Краснофлотская ОШ'!E16+'Кудку агашСШ'!E16+'Каратальская НШ'!E16+'Джукейская НШ'!E16+'Трудовая НШ'!E16</f>
        <v>0</v>
      </c>
      <c r="F16" s="38">
        <f>'СШ №1'!F16+'СШ №2'!F16+'Макинская СШ'!F16+'Казгородокска СШ '!F16+'Донская СШ'!F16+'Амангельдинская СШ'!F16+'Невская СШ'!F16+'Саулинская СШ'!F16+'Енбекшильдерская СШ'!F16+'Буландинская СШ'!F16+'Когамская СШ'!F16+'Бирсуатская СШ'!F16+'Кенащинская СШ'!F16+'Мамайская ОШ'!F16+'Заураловская ОШ'!F16+'Макпальская ОШ'!F16+'Баймурзинская ОШ'!F16+'Советская ОШ'!F16+'Заозерновская ОШ'!F16+'Кызыл-Уюмская ОШ'!F16+'Яблоновская ОШ'!F16+'Алгинская ОШ'!F16+'Краснофлотская ОШ'!F16+'Кудку агашСШ'!F16+'Каратальская НШ'!F16+'Джукейская НШ'!F16+'Трудовая НШ'!F16</f>
        <v>0</v>
      </c>
      <c r="G16" s="79">
        <f t="shared" ref="G16:G33" si="2">C16-F16</f>
        <v>0</v>
      </c>
    </row>
    <row r="17" spans="1:7" ht="25.5" x14ac:dyDescent="0.3">
      <c r="A17" s="5" t="s">
        <v>13</v>
      </c>
      <c r="B17" s="53" t="s">
        <v>2</v>
      </c>
      <c r="C17" s="47">
        <f>'СШ №1'!C17+'СШ №2'!C17+'Макинская СШ'!C17+'Казгородокска СШ '!C17+'Донская СШ'!C17+'Амангельдинская СШ'!C17+'Невская СШ'!C17+'Саулинская СШ'!C17+'Енбекшильдерская СШ'!C17+'Буландинская СШ'!C17+'Когамская СШ'!C17+'Бирсуатская СШ'!C17+'Кенащинская СШ'!C17+'Мамайская ОШ'!C17+'Заураловская ОШ'!C17+'Макпальская ОШ'!C17+'Баймурзинская ОШ'!C17+'Советская ОШ'!C17+'Заозерновская ОШ'!C17+'Кызыл-Уюмская ОШ'!C17+'Яблоновская ОШ'!C17+'Алгинская ОШ'!C17+'Краснофлотская ОШ'!C17+'Кудку агашСШ'!C17+'Каратальская НШ'!C17+'Джукейская НШ'!C17+'Трудовая НШ'!C17</f>
        <v>152214.5</v>
      </c>
      <c r="D17" s="47">
        <f>'СШ №1'!D17+'СШ №2'!D17+'Макинская СШ'!D17+'Казгородокска СШ '!D17+'Донская СШ'!D17+'Амангельдинская СШ'!D17+'Невская СШ'!D17+'Саулинская СШ'!D17+'Енбекшильдерская СШ'!D17+'Буландинская СШ'!D17+'Когамская СШ'!D17+'Бирсуатская СШ'!D17+'Кенащинская СШ'!D17+'Мамайская ОШ'!D17+'Заураловская ОШ'!D17+'Макпальская ОШ'!D17+'Баймурзинская ОШ'!D17+'Советская ОШ'!D17+'Заозерновская ОШ'!D17+'Кызыл-Уюмская ОШ'!D17+'Яблоновская ОШ'!D17+'Алгинская ОШ'!D17+'Краснофлотская ОШ'!D17+'Кудку агашСШ'!D17+'Каратальская НШ'!D17+'Джукейская НШ'!D17+'Трудовая НШ'!D17</f>
        <v>43553.625</v>
      </c>
      <c r="E17" s="47">
        <f>'СШ №1'!E17+'СШ №2'!E17+'Макинская СШ'!E17+'Казгородокска СШ '!E17+'Донская СШ'!E17+'Амангельдинская СШ'!E17+'Невская СШ'!E17+'Саулинская СШ'!E17+'Енбекшильдерская СШ'!E17+'Буландинская СШ'!E17+'Когамская СШ'!E17+'Бирсуатская СШ'!E17+'Кенащинская СШ'!E17+'Мамайская ОШ'!E17+'Заураловская ОШ'!E17+'Макпальская ОШ'!E17+'Баймурзинская ОШ'!E17+'Советская ОШ'!E17+'Заозерновская ОШ'!E17+'Кызыл-Уюмская ОШ'!E17+'Яблоновская ОШ'!E17+'Алгинская ОШ'!E17+'Краснофлотская ОШ'!E17+'Кудку агашСШ'!E17+'Каратальская НШ'!E17+'Джукейская НШ'!E17+'Трудовая НШ'!E17</f>
        <v>43553.625</v>
      </c>
      <c r="F17" s="47">
        <f>'СШ №1'!F17+'СШ №2'!F17+'Макинская СШ'!F17+'Казгородокска СШ '!F17+'Донская СШ'!F17+'Амангельдинская СШ'!F17+'Невская СШ'!F17+'Саулинская СШ'!F17+'Енбекшильдерская СШ'!F17+'Буландинская СШ'!F17+'Когамская СШ'!F17+'Бирсуатская СШ'!F17+'Кенащинская СШ'!F17+'Мамайская ОШ'!F17+'Заураловская ОШ'!F17+'Макпальская ОШ'!F17+'Баймурзинская ОШ'!F17+'Советская ОШ'!F17+'Заозерновская ОШ'!F17+'Кызыл-Уюмская ОШ'!F17+'Яблоновская ОШ'!F17+'Алгинская ОШ'!F17+'Краснофлотская ОШ'!F17+'Кудку агашСШ'!F17+'Каратальская НШ'!F17+'Джукейская НШ'!F17+'Трудовая НШ'!F17</f>
        <v>0</v>
      </c>
      <c r="G17" s="79"/>
    </row>
    <row r="18" spans="1:7" x14ac:dyDescent="0.3">
      <c r="A18" s="9" t="s">
        <v>4</v>
      </c>
      <c r="B18" s="10" t="s">
        <v>3</v>
      </c>
      <c r="C18" s="82">
        <f>'СШ №1'!C18+'СШ №2'!C18+'Макинская СШ'!C18+'Казгородокска СШ '!C18+'Донская СШ'!C18+'Амангельдинская СШ'!C18+'Невская СШ'!C18+'Саулинская СШ'!C18+'Енбекшильдерская СШ'!C18+'Буландинская СШ'!C18+'Когамская СШ'!C18+'Бирсуатская СШ'!C18+'Кенащинская СШ'!C18+'Мамайская ОШ'!C18+'Заураловская ОШ'!C18+'Макпальская ОШ'!C18+'Баймурзинская ОШ'!C18+'Советская ОШ'!C18+'Заозерновская ОШ'!C18+'Кызыл-Уюмская ОШ'!C18+'Яблоновская ОШ'!C18+'Алгинская ОШ'!C18+'Краснофлотская ОШ'!C18+'Кудку агашСШ'!C18+'Каратальская НШ'!C18+'Джукейская НШ'!C18+'Трудовая НШ'!C18</f>
        <v>59</v>
      </c>
      <c r="D18" s="82">
        <f>'СШ №1'!D18+'СШ №2'!D18+'Макинская СШ'!D18+'Казгородокска СШ '!D18+'Донская СШ'!D18+'Амангельдинская СШ'!D18+'Невская СШ'!D18+'Саулинская СШ'!D18+'Енбекшильдерская СШ'!D18+'Буландинская СШ'!D18+'Когамская СШ'!D18+'Бирсуатская СШ'!D18+'Кенащинская СШ'!D18+'Мамайская ОШ'!D18+'Заураловская ОШ'!D18+'Макпальская ОШ'!D18+'Баймурзинская ОШ'!D18+'Советская ОШ'!D18+'Заозерновская ОШ'!D18+'Кызыл-Уюмская ОШ'!D18+'Яблоновская ОШ'!D18+'Алгинская ОШ'!D18+'Краснофлотская ОШ'!D18+'Кудку агашСШ'!D18+'Каратальская НШ'!D18+'Джукейская НШ'!D18+'Трудовая НШ'!D18</f>
        <v>59</v>
      </c>
      <c r="E18" s="82">
        <f>'СШ №1'!E18+'СШ №2'!E18+'Макинская СШ'!E18+'Казгородокска СШ '!E18+'Донская СШ'!E18+'Амангельдинская СШ'!E18+'Невская СШ'!E18+'Саулинская СШ'!E18+'Енбекшильдерская СШ'!E18+'Буландинская СШ'!E18+'Когамская СШ'!E18+'Бирсуатская СШ'!E18+'Кенащинская СШ'!E18+'Мамайская ОШ'!E18+'Заураловская ОШ'!E18+'Макпальская ОШ'!E18+'Баймурзинская ОШ'!E18+'Советская ОШ'!E18+'Заозерновская ОШ'!E18+'Кызыл-Уюмская ОШ'!E18+'Яблоновская ОШ'!E18+'Алгинская ОШ'!E18+'Краснофлотская ОШ'!E18+'Кудку агашСШ'!E18+'Каратальская НШ'!E18+'Джукейская НШ'!E18+'Трудовая НШ'!E18</f>
        <v>59</v>
      </c>
      <c r="F18" s="82" t="e">
        <f>'СШ №1'!F18+'СШ №2'!F18+'Макинская СШ'!F18+'Казгородокска СШ '!F18+'Донская СШ'!F18+'Амангельдинская СШ'!F18+'Невская СШ'!F18+'Саулинская СШ'!F18+'Енбекшильдерская СШ'!F18+'Буландинская СШ'!F18+'Когамская СШ'!F18+'Бирсуатская СШ'!F18+'Кенащинская СШ'!F18+'Мамайская ОШ'!F18+'Заураловская ОШ'!F18+'Макпальская ОШ'!F18+'Баймурзинская ОШ'!F18+'Советская ОШ'!F18+'Заозерновская ОШ'!F18+'Кызыл-Уюмская ОШ'!F18+'Яблоновская ОШ'!F18+'Алгинская ОШ'!F18+'Краснофлотская ОШ'!F18+'Кудку агашСШ'!F18+'Каратальская НШ'!F18+'Джукейская НШ'!F18+'Трудовая НШ'!F18</f>
        <v>#VALUE!</v>
      </c>
      <c r="G18" s="79"/>
    </row>
    <row r="19" spans="1:7" ht="21.95" customHeight="1" x14ac:dyDescent="0.3">
      <c r="A19" s="9" t="s">
        <v>26</v>
      </c>
      <c r="B19" s="6" t="s">
        <v>27</v>
      </c>
      <c r="C19" s="34">
        <f>C17/C18/12*1000</f>
        <v>214992.23163841807</v>
      </c>
      <c r="D19" s="34">
        <f t="shared" ref="D19:E19" si="3">C19</f>
        <v>214992.23163841807</v>
      </c>
      <c r="E19" s="34">
        <f t="shared" si="3"/>
        <v>214992.23163841807</v>
      </c>
      <c r="F19" s="34" t="e">
        <f>F17/F18/12*1000</f>
        <v>#VALUE!</v>
      </c>
      <c r="G19" s="79"/>
    </row>
    <row r="20" spans="1:7" ht="25.5" x14ac:dyDescent="0.3">
      <c r="A20" s="5" t="s">
        <v>22</v>
      </c>
      <c r="B20" s="53" t="s">
        <v>2</v>
      </c>
      <c r="C20" s="47">
        <f>'СШ №1'!C20+'СШ №2'!C20+'Макинская СШ'!C20+'Казгородокска СШ '!C20+'Донская СШ'!C20+'Амангельдинская СШ'!C20+'Невская СШ'!C20+'Саулинская СШ'!C20+'Енбекшильдерская СШ'!C20+'Буландинская СШ'!C20+'Когамская СШ'!C20+'Бирсуатская СШ'!C20+'Кенащинская СШ'!C20+'Мамайская ОШ'!C20+'Заураловская ОШ'!C20+'Макпальская ОШ'!C20+'Баймурзинская ОШ'!C20+'Советская ОШ'!C20+'Заозерновская ОШ'!C20+'Кызыл-Уюмская ОШ'!C20+'Яблоновская ОШ'!C20+'Алгинская ОШ'!C20+'Краснофлотская ОШ'!C20+'Кудку агашСШ'!C20+'Каратальская НШ'!C20+'Джукейская НШ'!C20+'Трудовая НШ'!C20</f>
        <v>1554358.9999999998</v>
      </c>
      <c r="D20" s="47">
        <f>'СШ №1'!D20+'СШ №2'!D20+'Макинская СШ'!D20+'Казгородокска СШ '!D20+'Донская СШ'!D20+'Амангельдинская СШ'!D20+'Невская СШ'!D20+'Саулинская СШ'!D20+'Енбекшильдерская СШ'!D20+'Буландинская СШ'!D20+'Когамская СШ'!D20+'Бирсуатская СШ'!D20+'Кенащинская СШ'!D20+'Мамайская ОШ'!D20+'Заураловская ОШ'!D20+'Макпальская ОШ'!D20+'Баймурзинская ОШ'!D20+'Советская ОШ'!D20+'Заозерновская ОШ'!D20+'Кызыл-Уюмская ОШ'!D20+'Яблоновская ОШ'!D20+'Алгинская ОШ'!D20+'Краснофлотская ОШ'!D20+'Кудку агашСШ'!D20+'Каратальская НШ'!D20+'Джукейская НШ'!D20+'Трудовая НШ'!D20</f>
        <v>468996.49999999994</v>
      </c>
      <c r="E20" s="47">
        <f>'СШ №1'!E20+'СШ №2'!E20+'Макинская СШ'!E20+'Казгородокска СШ '!E20+'Донская СШ'!E20+'Амангельдинская СШ'!E20+'Невская СШ'!E20+'Саулинская СШ'!E20+'Енбекшильдерская СШ'!E20+'Буландинская СШ'!E20+'Когамская СШ'!E20+'Бирсуатская СШ'!E20+'Кенащинская СШ'!E20+'Мамайская ОШ'!E20+'Заураловская ОШ'!E20+'Макпальская ОШ'!E20+'Баймурзинская ОШ'!E20+'Советская ОШ'!E20+'Заозерновская ОШ'!E20+'Кызыл-Уюмская ОШ'!E20+'Яблоновская ОШ'!E20+'Алгинская ОШ'!E20+'Краснофлотская ОШ'!E20+'Кудку агашСШ'!E20+'Каратальская НШ'!E20+'Джукейская НШ'!E20+'Трудовая НШ'!E20</f>
        <v>468996.49999999994</v>
      </c>
      <c r="F20" s="47">
        <f>'СШ №1'!F20+'СШ №2'!F20+'Макинская СШ'!F20+'Казгородокска СШ '!F20+'Донская СШ'!F20+'Амангельдинская СШ'!F20+'Невская СШ'!F20+'Саулинская СШ'!F20+'Енбекшильдерская СШ'!F20+'Буландинская СШ'!F20+'Когамская СШ'!F20+'Бирсуатская СШ'!F20+'Кенащинская СШ'!F20+'Мамайская ОШ'!F20+'Заураловская ОШ'!F20+'Макпальская ОШ'!F20+'Баймурзинская ОШ'!F20+'Советская ОШ'!F20+'Заозерновская ОШ'!F20+'Кызыл-Уюмская ОШ'!F20+'Яблоновская ОШ'!F20+'Алгинская ОШ'!F20+'Краснофлотская ОШ'!F20+'Кудку агашСШ'!F20+'Каратальская НШ'!F20+'Джукейская НШ'!F20+'Трудовая НШ'!F20</f>
        <v>0</v>
      </c>
      <c r="G20" s="79"/>
    </row>
    <row r="21" spans="1:7" x14ac:dyDescent="0.3">
      <c r="A21" s="9" t="s">
        <v>4</v>
      </c>
      <c r="B21" s="10" t="s">
        <v>3</v>
      </c>
      <c r="C21" s="82">
        <f>'СШ №1'!C21+'СШ №2'!C21+'Макинская СШ'!C21+'Казгородокска СШ '!C21+'Донская СШ'!C21+'Амангельдинская СШ'!C21+'Невская СШ'!C21+'Саулинская СШ'!C21+'Енбекшильдерская СШ'!C21+'Буландинская СШ'!C21+'Когамская СШ'!C21+'Бирсуатская СШ'!C21+'Кенащинская СШ'!C21+'Мамайская ОШ'!C21+'Заураловская ОШ'!C21+'Макпальская ОШ'!C21+'Баймурзинская ОШ'!C21+'Советская ОШ'!C21+'Заозерновская ОШ'!C21+'Кызыл-Уюмская ОШ'!C21+'Яблоновская ОШ'!C21+'Алгинская ОШ'!C21+'Краснофлотская ОШ'!C21+'Кудку агашСШ'!C21+'Каратальская НШ'!C21+'Джукейская НШ'!C21+'Трудовая НШ'!C21</f>
        <v>496.38000000000005</v>
      </c>
      <c r="D21" s="82">
        <f>'СШ №1'!D21+'СШ №2'!D21+'Макинская СШ'!D21+'Казгородокска СШ '!D21+'Донская СШ'!D21+'Амангельдинская СШ'!D21+'Невская СШ'!D21+'Саулинская СШ'!D21+'Енбекшильдерская СШ'!D21+'Буландинская СШ'!D21+'Когамская СШ'!D21+'Бирсуатская СШ'!D21+'Кенащинская СШ'!D21+'Мамайская ОШ'!D21+'Заураловская ОШ'!D21+'Макпальская ОШ'!D21+'Баймурзинская ОШ'!D21+'Советская ОШ'!D21+'Заозерновская ОШ'!D21+'Кызыл-Уюмская ОШ'!D21+'Яблоновская ОШ'!D21+'Алгинская ОШ'!D21+'Краснофлотская ОШ'!D21+'Кудку агашСШ'!D21+'Каратальская НШ'!D21+'Джукейская НШ'!D21+'Трудовая НШ'!D21</f>
        <v>496.38000000000005</v>
      </c>
      <c r="E21" s="82">
        <f>'СШ №1'!E21+'СШ №2'!E21+'Макинская СШ'!E21+'Казгородокска СШ '!E21+'Донская СШ'!E21+'Амангельдинская СШ'!E21+'Невская СШ'!E21+'Саулинская СШ'!E21+'Енбекшильдерская СШ'!E21+'Буландинская СШ'!E21+'Когамская СШ'!E21+'Бирсуатская СШ'!E21+'Кенащинская СШ'!E21+'Мамайская ОШ'!E21+'Заураловская ОШ'!E21+'Макпальская ОШ'!E21+'Баймурзинская ОШ'!E21+'Советская ОШ'!E21+'Заозерновская ОШ'!E21+'Кызыл-Уюмская ОШ'!E21+'Яблоновская ОШ'!E21+'Алгинская ОШ'!E21+'Краснофлотская ОШ'!E21+'Кудку агашСШ'!E21+'Каратальская НШ'!E21+'Джукейская НШ'!E21+'Трудовая НШ'!E21</f>
        <v>496.38000000000005</v>
      </c>
      <c r="F21" s="82">
        <f>'СШ №1'!F21+'СШ №2'!F21+'Макинская СШ'!F21+'Казгородокска СШ '!F21+'Донская СШ'!F21+'Амангельдинская СШ'!F21+'Невская СШ'!F21+'Саулинская СШ'!F21+'Енбекшильдерская СШ'!F21+'Буландинская СШ'!F21+'Когамская СШ'!F21+'Бирсуатская СШ'!F21+'Кенащинская СШ'!F21+'Мамайская ОШ'!F21+'Заураловская ОШ'!F21+'Макпальская ОШ'!F21+'Баймурзинская ОШ'!F21+'Советская ОШ'!F21+'Заозерновская ОШ'!F21+'Кызыл-Уюмская ОШ'!F21+'Яблоновская ОШ'!F21+'Алгинская ОШ'!F21+'Краснофлотская ОШ'!F21+'Кудку агашСШ'!F21+'Каратальская НШ'!F21+'Джукейская НШ'!F21+'Трудовая НШ'!F21</f>
        <v>0</v>
      </c>
      <c r="G21" s="79"/>
    </row>
    <row r="22" spans="1:7" ht="21.95" customHeight="1" x14ac:dyDescent="0.3">
      <c r="A22" s="9" t="s">
        <v>26</v>
      </c>
      <c r="B22" s="6" t="s">
        <v>27</v>
      </c>
      <c r="C22" s="34">
        <f>C20/12/C21*1000</f>
        <v>260949.1048524651</v>
      </c>
      <c r="D22" s="34">
        <f t="shared" ref="D22:E22" si="4">C22</f>
        <v>260949.1048524651</v>
      </c>
      <c r="E22" s="34">
        <f t="shared" si="4"/>
        <v>260949.1048524651</v>
      </c>
      <c r="F22" s="34" t="e">
        <f>F20/12/F21*1000</f>
        <v>#DIV/0!</v>
      </c>
      <c r="G22" s="79"/>
    </row>
    <row r="23" spans="1:7" ht="42" customHeight="1" x14ac:dyDescent="0.3">
      <c r="A23" s="11" t="s">
        <v>37</v>
      </c>
      <c r="B23" s="53" t="s">
        <v>2</v>
      </c>
      <c r="C23" s="47">
        <f>'СШ №1'!C23+'СШ №2'!C23+'Макинская СШ'!C23+'Казгородокска СШ '!C23+'Донская СШ'!C23+'Амангельдинская СШ'!C23+'Невская СШ'!C23+'Саулинская СШ'!C23+'Енбекшильдерская СШ'!C23+'Буландинская СШ'!C23+'Когамская СШ'!C23+'Бирсуатская СШ'!C23+'Кенащинская СШ'!C23+'Мамайская ОШ'!C23+'Заураловская ОШ'!C23+'Макпальская ОШ'!C23+'Баймурзинская ОШ'!C23+'Советская ОШ'!C23+'Заозерновская ОШ'!C23+'Кызыл-Уюмская ОШ'!C23+'Яблоновская ОШ'!C23+'Алгинская ОШ'!C23+'Краснофлотская ОШ'!C23+'Кудку агашСШ'!C23+'Каратальская НШ'!C23+'Джукейская НШ'!C23+'Трудовая НШ'!C23</f>
        <v>142145.5</v>
      </c>
      <c r="D23" s="47">
        <f>'СШ №1'!D23+'СШ №2'!D23+'Макинская СШ'!D23+'Казгородокска СШ '!D23+'Донская СШ'!D23+'Амангельдинская СШ'!D23+'Невская СШ'!D23+'Саулинская СШ'!D23+'Енбекшильдерская СШ'!D23+'Буландинская СШ'!D23+'Когамская СШ'!D23+'Бирсуатская СШ'!D23+'Кенащинская СШ'!D23+'Мамайская ОШ'!D23+'Заураловская ОШ'!D23+'Макпальская ОШ'!D23+'Баймурзинская ОШ'!D23+'Советская ОШ'!D23+'Заозерновская ОШ'!D23+'Кызыл-Уюмская ОШ'!D23+'Яблоновская ОШ'!D23+'Алгинская ОШ'!D23+'Краснофлотская ОШ'!D23+'Кудку агашСШ'!D23+'Каратальская НШ'!D23+'Джукейская НШ'!D23+'Трудовая НШ'!D23</f>
        <v>41537.875</v>
      </c>
      <c r="E23" s="47">
        <f>'СШ №1'!E23+'СШ №2'!E23+'Макинская СШ'!E23+'Казгородокска СШ '!E23+'Донская СШ'!E23+'Амангельдинская СШ'!E23+'Невская СШ'!E23+'Саулинская СШ'!E23+'Енбекшильдерская СШ'!E23+'Буландинская СШ'!E23+'Когамская СШ'!E23+'Бирсуатская СШ'!E23+'Кенащинская СШ'!E23+'Мамайская ОШ'!E23+'Заураловская ОШ'!E23+'Макпальская ОШ'!E23+'Баймурзинская ОШ'!E23+'Советская ОШ'!E23+'Заозерновская ОШ'!E23+'Кызыл-Уюмская ОШ'!E23+'Яблоновская ОШ'!E23+'Алгинская ОШ'!E23+'Краснофлотская ОШ'!E23+'Кудку агашСШ'!E23+'Каратальская НШ'!E23+'Джукейская НШ'!E23+'Трудовая НШ'!E23</f>
        <v>41035.487500000003</v>
      </c>
      <c r="F23" s="47">
        <f>'СШ №1'!F23+'СШ №2'!F23+'Макинская СШ'!F23+'Казгородокска СШ '!F23+'Донская СШ'!F23+'Амангельдинская СШ'!F23+'Невская СШ'!F23+'Саулинская СШ'!F23+'Енбекшильдерская СШ'!F23+'Буландинская СШ'!F23+'Когамская СШ'!F23+'Бирсуатская СШ'!F23+'Кенащинская СШ'!F23+'Мамайская ОШ'!F23+'Заураловская ОШ'!F23+'Макпальская ОШ'!F23+'Баймурзинская ОШ'!F23+'Советская ОШ'!F23+'Заозерновская ОШ'!F23+'Кызыл-Уюмская ОШ'!F23+'Яблоновская ОШ'!F23+'Алгинская ОШ'!F23+'Краснофлотская ОШ'!F23+'Кудку агашСШ'!F23+'Каратальская НШ'!F23+'Джукейская НШ'!F23+'Трудовая НШ'!F23</f>
        <v>0</v>
      </c>
      <c r="G23" s="79"/>
    </row>
    <row r="24" spans="1:7" x14ac:dyDescent="0.3">
      <c r="A24" s="9" t="s">
        <v>4</v>
      </c>
      <c r="B24" s="10" t="s">
        <v>3</v>
      </c>
      <c r="C24" s="81">
        <f>'СШ №1'!C24+'СШ №2'!C24+'Макинская СШ'!C24+'Казгородокска СШ '!C24+'Донская СШ'!C24+'Амангельдинская СШ'!C24+'Невская СШ'!C24+'Саулинская СШ'!C24+'Енбекшильдерская СШ'!C24+'Буландинская СШ'!C24+'Когамская СШ'!C24+'Бирсуатская СШ'!C24+'Кенащинская СШ'!C24+'Мамайская ОШ'!C24+'Заураловская ОШ'!C24+'Макпальская ОШ'!C24+'Баймурзинская ОШ'!C24+'Советская ОШ'!C24+'Заозерновская ОШ'!C24+'Кызыл-Уюмская ОШ'!C24+'Яблоновская ОШ'!C24+'Алгинская ОШ'!C24+'Краснофлотская ОШ'!C24+'Кудку агашСШ'!C24+'Каратальская НШ'!C24+'Джукейская НШ'!C24+'Трудовая НШ'!C24</f>
        <v>82.75</v>
      </c>
      <c r="D24" s="81">
        <f>'СШ №1'!D24+'СШ №2'!D24+'Макинская СШ'!D24+'Казгородокска СШ '!D24+'Донская СШ'!D24+'Амангельдинская СШ'!D24+'Невская СШ'!D24+'Саулинская СШ'!D24+'Енбекшильдерская СШ'!D24+'Буландинская СШ'!D24+'Когамская СШ'!D24+'Бирсуатская СШ'!D24+'Кенащинская СШ'!D24+'Мамайская ОШ'!D24+'Заураловская ОШ'!D24+'Макпальская ОШ'!D24+'Баймурзинская ОШ'!D24+'Советская ОШ'!D24+'Заозерновская ОШ'!D24+'Кызыл-Уюмская ОШ'!D24+'Яблоновская ОШ'!D24+'Алгинская ОШ'!D24+'Краснофлотская ОШ'!D24+'Кудку агашСШ'!D24+'Каратальская НШ'!D24+'Джукейская НШ'!D24+'Трудовая НШ'!D24</f>
        <v>82.75</v>
      </c>
      <c r="E24" s="81">
        <f>'СШ №1'!E24+'СШ №2'!E24+'Макинская СШ'!E24+'Казгородокска СШ '!E24+'Донская СШ'!E24+'Амангельдинская СШ'!E24+'Невская СШ'!E24+'Саулинская СШ'!E24+'Енбекшильдерская СШ'!E24+'Буландинская СШ'!E24+'Когамская СШ'!E24+'Бирсуатская СШ'!E24+'Кенащинская СШ'!E24+'Мамайская ОШ'!E24+'Заураловская ОШ'!E24+'Макпальская ОШ'!E24+'Баймурзинская ОШ'!E24+'Советская ОШ'!E24+'Заозерновская ОШ'!E24+'Кызыл-Уюмская ОШ'!E24+'Яблоновская ОШ'!E24+'Алгинская ОШ'!E24+'Краснофлотская ОШ'!E24+'Кудку агашСШ'!E24+'Каратальская НШ'!E24+'Джукейская НШ'!E24+'Трудовая НШ'!E24</f>
        <v>82.75</v>
      </c>
      <c r="F24" s="81">
        <f>'СШ №1'!F24+'СШ №2'!F24+'Макинская СШ'!F24+'Казгородокска СШ '!F24+'Донская СШ'!F24+'Амангельдинская СШ'!F24+'Невская СШ'!F24+'Саулинская СШ'!F24+'Енбекшильдерская СШ'!F24+'Буландинская СШ'!F24+'Когамская СШ'!F24+'Бирсуатская СШ'!F24+'Кенащинская СШ'!F24+'Мамайская ОШ'!F24+'Заураловская ОШ'!F24+'Макпальская ОШ'!F24+'Баймурзинская ОШ'!F24+'Советская ОШ'!F24+'Заозерновская ОШ'!F24+'Кызыл-Уюмская ОШ'!F24+'Яблоновская ОШ'!F24+'Алгинская ОШ'!F24+'Краснофлотская ОШ'!F24+'Кудку агашСШ'!F24+'Каратальская НШ'!F24+'Джукейская НШ'!F24+'Трудовая НШ'!F24</f>
        <v>0</v>
      </c>
      <c r="G24" s="79"/>
    </row>
    <row r="25" spans="1:7" ht="21.95" customHeight="1" x14ac:dyDescent="0.3">
      <c r="A25" s="9" t="s">
        <v>26</v>
      </c>
      <c r="B25" s="6" t="s">
        <v>27</v>
      </c>
      <c r="C25" s="34">
        <f>C23/C24/12*1000</f>
        <v>143147.53272910375</v>
      </c>
      <c r="D25" s="34">
        <f t="shared" ref="D25:E25" si="5">C25</f>
        <v>143147.53272910375</v>
      </c>
      <c r="E25" s="34">
        <f t="shared" si="5"/>
        <v>143147.53272910375</v>
      </c>
      <c r="F25" s="34" t="e">
        <f>F23/F24/12*1000</f>
        <v>#DIV/0!</v>
      </c>
      <c r="G25" s="79"/>
    </row>
    <row r="26" spans="1:7" ht="25.5" x14ac:dyDescent="0.3">
      <c r="A26" s="5" t="s">
        <v>23</v>
      </c>
      <c r="B26" s="53" t="s">
        <v>2</v>
      </c>
      <c r="C26" s="47">
        <f>'СШ №1'!C26+'СШ №2'!C26+'Макинская СШ'!C26+'Казгородокска СШ '!C26+'Донская СШ'!C26+'Амангельдинская СШ'!C26+'Невская СШ'!C26+'Саулинская СШ'!C26+'Енбекшильдерская СШ'!C26+'Буландинская СШ'!C26+'Когамская СШ'!C26+'Бирсуатская СШ'!C26+'Кенащинская СШ'!C26+'Мамайская ОШ'!C26+'Заураловская ОШ'!C26+'Макпальская ОШ'!C26+'Баймурзинская ОШ'!C26+'Советская ОШ'!C26+'Заозерновская ОШ'!C26+'Кызыл-Уюмская ОШ'!C26+'Яблоновская ОШ'!C26+'Алгинская ОШ'!C26+'Краснофлотская ОШ'!C26+'Кудку агашСШ'!C26+'Каратальская НШ'!C26+'Джукейская НШ'!C26+'Трудовая НШ'!C26</f>
        <v>304045.60000000009</v>
      </c>
      <c r="D26" s="47">
        <f>'СШ №1'!D26+'СШ №2'!D26+'Макинская СШ'!D26+'Казгородокска СШ '!D26+'Донская СШ'!D26+'Амангельдинская СШ'!D26+'Невская СШ'!D26+'Саулинская СШ'!D26+'Енбекшильдерская СШ'!D26+'Буландинская СШ'!D26+'Когамская СШ'!D26+'Бирсуатская СШ'!D26+'Кенащинская СШ'!D26+'Мамайская ОШ'!D26+'Заураловская ОШ'!D26+'Макпальская ОШ'!D26+'Баймурзинская ОШ'!D26+'Советская ОШ'!D26+'Заозерновская ОШ'!D26+'Кызыл-Уюмская ОШ'!D26+'Яблоновская ОШ'!D26+'Алгинская ОШ'!D26+'Краснофлотская ОШ'!D26+'Кудку агашСШ'!D26+'Каратальская НШ'!D26+'Джукейская НШ'!D26+'Трудовая НШ'!D26</f>
        <v>76011.400000000023</v>
      </c>
      <c r="E26" s="47">
        <f>'СШ №1'!E26+'СШ №2'!E26+'Макинская СШ'!E26+'Казгородокска СШ '!E26+'Донская СШ'!E26+'Амангельдинская СШ'!E26+'Невская СШ'!E26+'Саулинская СШ'!E26+'Енбекшильдерская СШ'!E26+'Буландинская СШ'!E26+'Когамская СШ'!E26+'Бирсуатская СШ'!E26+'Кенащинская СШ'!E26+'Мамайская ОШ'!E26+'Заураловская ОШ'!E26+'Макпальская ОШ'!E26+'Баймурзинская ОШ'!E26+'Советская ОШ'!E26+'Заозерновская ОШ'!E26+'Кызыл-Уюмская ОШ'!E26+'Яблоновская ОШ'!E26+'Алгинская ОШ'!E26+'Краснофлотская ОШ'!E26+'Кудку агашСШ'!E26+'Каратальская НШ'!E26+'Джукейская НШ'!E26+'Трудовая НШ'!E26</f>
        <v>73913.800000000017</v>
      </c>
      <c r="F26" s="47">
        <f>'СШ №1'!F26+'СШ №2'!F26+'Макинская СШ'!F26+'Казгородокска СШ '!F26+'Донская СШ'!F26+'Амангельдинская СШ'!F26+'Невская СШ'!F26+'Саулинская СШ'!F26+'Енбекшильдерская СШ'!F26+'Буландинская СШ'!F26+'Когамская СШ'!F26+'Бирсуатская СШ'!F26+'Кенащинская СШ'!F26+'Мамайская ОШ'!F26+'Заураловская ОШ'!F26+'Макпальская ОШ'!F26+'Баймурзинская ОШ'!F26+'Советская ОШ'!F26+'Заозерновская ОШ'!F26+'Кызыл-Уюмская ОШ'!F26+'Яблоновская ОШ'!F26+'Алгинская ОШ'!F26+'Краснофлотская ОШ'!F26+'Кудку агашСШ'!F26+'Каратальская НШ'!F26+'Джукейская НШ'!F26+'Трудовая НШ'!F26</f>
        <v>0</v>
      </c>
      <c r="G26" s="79"/>
    </row>
    <row r="27" spans="1:7" x14ac:dyDescent="0.3">
      <c r="A27" s="9" t="s">
        <v>4</v>
      </c>
      <c r="B27" s="10" t="s">
        <v>3</v>
      </c>
      <c r="C27" s="81">
        <f>'СШ №1'!C27+'СШ №2'!C27+'Макинская СШ'!C27+'Казгородокска СШ '!C27+'Донская СШ'!C27+'Амангельдинская СШ'!C27+'Невская СШ'!C27+'Саулинская СШ'!C27+'Енбекшильдерская СШ'!C27+'Буландинская СШ'!C27+'Когамская СШ'!C27+'Бирсуатская СШ'!C27+'Кенащинская СШ'!C27+'Мамайская ОШ'!C27+'Заураловская ОШ'!C27+'Макпальская ОШ'!C27+'Баймурзинская ОШ'!C27+'Советская ОШ'!C27+'Заозерновская ОШ'!C27+'Кызыл-Уюмская ОШ'!C27+'Яблоновская ОШ'!C27+'Алгинская ОШ'!C27+'Краснофлотская ОШ'!C27+'Кудку агашСШ'!C27+'Каратальская НШ'!C27+'Джукейская НШ'!C27+'Трудовая НШ'!C27</f>
        <v>388.25</v>
      </c>
      <c r="D27" s="81">
        <f>'СШ №1'!D27+'СШ №2'!D27+'Макинская СШ'!D27+'Казгородокска СШ '!D27+'Донская СШ'!D27+'Амангельдинская СШ'!D27+'Невская СШ'!D27+'Саулинская СШ'!D27+'Енбекшильдерская СШ'!D27+'Буландинская СШ'!D27+'Когамская СШ'!D27+'Бирсуатская СШ'!D27+'Кенащинская СШ'!D27+'Мамайская ОШ'!D27+'Заураловская ОШ'!D27+'Макпальская ОШ'!D27+'Баймурзинская ОШ'!D27+'Советская ОШ'!D27+'Заозерновская ОШ'!D27+'Кызыл-Уюмская ОШ'!D27+'Яблоновская ОШ'!D27+'Алгинская ОШ'!D27+'Краснофлотская ОШ'!D27+'Кудку агашСШ'!D27+'Каратальская НШ'!D27+'Джукейская НШ'!D27+'Трудовая НШ'!D27</f>
        <v>388.25</v>
      </c>
      <c r="E27" s="81">
        <f>'СШ №1'!E27+'СШ №2'!E27+'Макинская СШ'!E27+'Казгородокска СШ '!E27+'Донская СШ'!E27+'Амангельдинская СШ'!E27+'Невская СШ'!E27+'Саулинская СШ'!E27+'Енбекшильдерская СШ'!E27+'Буландинская СШ'!E27+'Когамская СШ'!E27+'Бирсуатская СШ'!E27+'Кенащинская СШ'!E27+'Мамайская ОШ'!E27+'Заураловская ОШ'!E27+'Макпальская ОШ'!E27+'Баймурзинская ОШ'!E27+'Советская ОШ'!E27+'Заозерновская ОШ'!E27+'Кызыл-Уюмская ОШ'!E27+'Яблоновская ОШ'!E27+'Алгинская ОШ'!E27+'Краснофлотская ОШ'!E27+'Кудку агашСШ'!E27+'Каратальская НШ'!E27+'Джукейская НШ'!E27+'Трудовая НШ'!E27</f>
        <v>388.25</v>
      </c>
      <c r="F27" s="81">
        <f>'СШ №1'!F27+'СШ №2'!F27+'Макинская СШ'!F27+'Казгородокска СШ '!F27+'Донская СШ'!F27+'Амангельдинская СШ'!F27+'Невская СШ'!F27+'Саулинская СШ'!F27+'Енбекшильдерская СШ'!F27+'Буландинская СШ'!F27+'Когамская СШ'!F27+'Бирсуатская СШ'!F27+'Кенащинская СШ'!F27+'Мамайская ОШ'!F27+'Заураловская ОШ'!F27+'Макпальская ОШ'!F27+'Баймурзинская ОШ'!F27+'Советская ОШ'!F27+'Заозерновская ОШ'!F27+'Кызыл-Уюмская ОШ'!F27+'Яблоновская ОШ'!F27+'Алгинская ОШ'!F27+'Краснофлотская ОШ'!F27+'Кудку агашСШ'!F27+'Каратальская НШ'!F27+'Джукейская НШ'!F27+'Трудовая НШ'!F27</f>
        <v>0</v>
      </c>
      <c r="G27" s="79"/>
    </row>
    <row r="28" spans="1:7" ht="21.95" customHeight="1" x14ac:dyDescent="0.3">
      <c r="A28" s="9" t="s">
        <v>26</v>
      </c>
      <c r="B28" s="6" t="s">
        <v>27</v>
      </c>
      <c r="C28" s="34">
        <f>C26/12/C27*1000</f>
        <v>65259.841167632556</v>
      </c>
      <c r="D28" s="34">
        <f t="shared" ref="D28:E28" si="6">C28</f>
        <v>65259.841167632556</v>
      </c>
      <c r="E28" s="34">
        <f t="shared" si="6"/>
        <v>65259.841167632556</v>
      </c>
      <c r="F28" s="34" t="e">
        <f>F26/12/F27*1000</f>
        <v>#DIV/0!</v>
      </c>
      <c r="G28" s="79"/>
    </row>
    <row r="29" spans="1:7" ht="25.5" x14ac:dyDescent="0.3">
      <c r="A29" s="5" t="s">
        <v>5</v>
      </c>
      <c r="B29" s="6" t="s">
        <v>2</v>
      </c>
      <c r="C29" s="60">
        <f>'Трудовая НШ'!C29+'Джукейская НШ'!C29+'Каратальская НШ'!C29+'Краснофлотская ОШ'!C29+'Алгинская ОШ'!C29+'Яблоновская ОШ'!C29+'Кызыл-Уюмская ОШ'!C29+'Заозерновская ОШ'!C29+'Советская ОШ'!C29+'Баймурзинская ОШ'!C29+'Макпальская ОШ'!C29+'Заураловская ОШ'!C29+'Мамайская ОШ'!C29+'Кенащинская СШ'!C29+'Бирсуатская СШ'!C29+'Когамская СШ'!C29+'Буландинская СШ'!C29+'Енбекшильдерская СШ'!C29+'Саулинская СШ'!C29+'Кудку агашСШ'!C29+'Невская СШ'!C29+'Амангельдинская СШ'!C29+'Донская СШ'!C29+'Макинская СШ'!C29+'Казгородокска СШ '!C29</f>
        <v>240691.98147999999</v>
      </c>
      <c r="D29" s="80">
        <f>'СШ №1'!D29+'СШ №2'!D29+'Макинская СШ'!D29+'Казгородокска СШ '!D29+'Донская СШ'!D29+'Амангельдинская СШ'!D29+'Невская СШ'!D29+'Саулинская СШ'!D29+'Енбекшильдерская СШ'!D29+'Буландинская СШ'!D29+'Когамская СШ'!D29+'Бирсуатская СШ'!D29+'Кенащинская СШ'!D29+'Мамайская ОШ'!D29+'Заураловская ОШ'!D29+'Макпальская ОШ'!D29+'Баймурзинская ОШ'!D29+'Советская ОШ'!D29+'Заозерновская ОШ'!D29+'Кызыл-Уюмская ОШ'!D29+'Яблоновская ОШ'!D29+'Алгинская ОШ'!D29+'Краснофлотская ОШ'!D29+'Кудку агашСШ'!D29+'Каратальская НШ'!D29+'Джукейская НШ'!D29+'Трудовая НШ'!D29</f>
        <v>69830.212920000005</v>
      </c>
      <c r="E29" s="80">
        <f>'СШ №1'!E29+'СШ №2'!E29+'Макинская СШ'!E29+'Казгородокска СШ '!E29+'Донская СШ'!E29+'Амангельдинская СШ'!E29+'Невская СШ'!E29+'Саулинская СШ'!E29+'Енбекшильдерская СШ'!E29+'Буландинская СШ'!E29+'Когамская СШ'!E29+'Бирсуатская СШ'!E29+'Кенащинская СШ'!E29+'Мамайская ОШ'!E29+'Заураловская ОШ'!E29+'Макпальская ОШ'!E29+'Баймурзинская ОШ'!E29+'Советская ОШ'!E29+'Заозерновская ОШ'!E29+'Кызыл-Уюмская ОШ'!E29+'Яблоновская ОШ'!E29+'Алгинская ОШ'!E29+'Краснофлотская ОШ'!E29+'Кудку агашСШ'!E29+'Каратальская НШ'!E29+'Джукейская НШ'!E29+'Трудовая НШ'!E29</f>
        <v>69830.212920000005</v>
      </c>
      <c r="F29" s="80">
        <v>240692</v>
      </c>
      <c r="G29" s="79">
        <f t="shared" si="2"/>
        <v>-1.8520000012358651E-2</v>
      </c>
    </row>
    <row r="30" spans="1:7" ht="48" customHeight="1" x14ac:dyDescent="0.3">
      <c r="A30" s="11" t="s">
        <v>6</v>
      </c>
      <c r="B30" s="6" t="s">
        <v>2</v>
      </c>
      <c r="C30" s="60">
        <f>'Трудовая НШ'!C30+'Джукейская НШ'!C30+'Каратальская НШ'!C30+'Краснофлотская ОШ'!C30+'Алгинская ОШ'!C30+'Яблоновская ОШ'!C30+'Кызыл-Уюмская ОШ'!C30+'Заозерновская ОШ'!C30+'Советская ОШ'!C30+'Баймурзинская ОШ'!C30+'Макпальская ОШ'!C30+'Заураловская ОШ'!C30+'Мамайская ОШ'!C30+'Кенащинская СШ'!C30+'Бирсуатская СШ'!C30+'Когамская СШ'!C30+'Буландинская СШ'!C30+'Енбекшильдерская СШ'!C30+'Саулинская СШ'!C30+'Кудку агашСШ'!C30+'Невская СШ'!C30+'Амангельдинская СШ'!C30+'Донская СШ'!C30+'Макинская СШ'!C30+'Казгородокска СШ '!C30</f>
        <v>122533</v>
      </c>
      <c r="D30" s="83">
        <f>'СШ №1'!D30+'СШ №2'!D30+'Макинская СШ'!D30+'Казгородокска СШ '!D30+'Донская СШ'!D30+'Амангельдинская СШ'!D30+'Невская СШ'!D30+'Саулинская СШ'!D30+'Енбекшильдерская СШ'!D30+'Буландинская СШ'!D30+'Когамская СШ'!D30+'Бирсуатская СШ'!D30+'Кенащинская СШ'!D30+'Мамайская ОШ'!D30+'Заураловская ОШ'!D30+'Макпальская ОШ'!D30+'Баймурзинская ОШ'!D30+'Советская ОШ'!D30+'Заозерновская ОШ'!D30+'Кызыл-Уюмская ОШ'!D30+'Яблоновская ОШ'!D30+'Алгинская ОШ'!D30+'Краснофлотская ОШ'!D30+'Кудку агашСШ'!D30+'Каратальская НШ'!D30+'Джукейская НШ'!D30+'Трудовая НШ'!D30</f>
        <v>30633.25</v>
      </c>
      <c r="E30" s="83">
        <f>'СШ №1'!E30+'СШ №2'!E30+'Макинская СШ'!E30+'Казгородокска СШ '!E30+'Донская СШ'!E30+'Амангельдинская СШ'!E30+'Невская СШ'!E30+'Саулинская СШ'!E30+'Енбекшильдерская СШ'!E30+'Буландинская СШ'!E30+'Когамская СШ'!E30+'Бирсуатская СШ'!E30+'Кенащинская СШ'!E30+'Мамайская ОШ'!E30+'Заураловская ОШ'!E30+'Макпальская ОШ'!E30+'Баймурзинская ОШ'!E30+'Советская ОШ'!E30+'Заозерновская ОШ'!E30+'Кызыл-Уюмская ОШ'!E30+'Яблоновская ОШ'!E30+'Алгинская ОШ'!E30+'Краснофлотская ОШ'!E30+'Кудку агашСШ'!E30+'Каратальская НШ'!E30+'Джукейская НШ'!E30+'Трудовая НШ'!E30</f>
        <v>30633.25</v>
      </c>
      <c r="F30" s="83">
        <v>122533</v>
      </c>
      <c r="G30" s="79">
        <f t="shared" si="2"/>
        <v>0</v>
      </c>
    </row>
    <row r="31" spans="1:7" ht="43.5" customHeight="1" x14ac:dyDescent="0.3">
      <c r="A31" s="11" t="s">
        <v>7</v>
      </c>
      <c r="B31" s="6" t="s">
        <v>2</v>
      </c>
      <c r="C31" s="60">
        <f>'Трудовая НШ'!C31+'Джукейская НШ'!C31+'Каратальская НШ'!C31+'Краснофлотская ОШ'!C31+'Алгинская ОШ'!C31+'Яблоновская ОШ'!C31+'Кызыл-Уюмская ОШ'!C31+'Заозерновская ОШ'!C31+'Советская ОШ'!C31+'Баймурзинская ОШ'!C31+'Макпальская ОШ'!C31+'Заураловская ОШ'!C31+'Мамайская ОШ'!C31+'Кенащинская СШ'!C31+'Бирсуатская СШ'!C31+'Когамская СШ'!C31+'Буландинская СШ'!C31+'Енбекшильдерская СШ'!C31+'Саулинская СШ'!C31+'Кудку агашСШ'!C31+'Невская СШ'!C31+'Амангельдинская СШ'!C31+'Донская СШ'!C31+'Макинская СШ'!C31+'Казгородокска СШ '!C31</f>
        <v>13208</v>
      </c>
      <c r="D31" s="47">
        <f>'СШ №1'!D31+'СШ №2'!D31+'Макинская СШ'!D31+'Казгородокска СШ '!D31+'Донская СШ'!D31+'Амангельдинская СШ'!D31+'Невская СШ'!D31+'Саулинская СШ'!D31+'Енбекшильдерская СШ'!D31+'Буландинская СШ'!D31+'Когамская СШ'!D31+'Бирсуатская СШ'!D31+'Кенащинская СШ'!D31+'Мамайская ОШ'!D31+'Заураловская ОШ'!D31+'Макпальская ОШ'!D31+'Баймурзинская ОШ'!D31+'Советская ОШ'!D31+'Заозерновская ОШ'!D31+'Кызыл-Уюмская ОШ'!D31+'Яблоновская ОШ'!D31+'Алгинская ОШ'!D31+'Краснофлотская ОШ'!D31+'Кудку агашСШ'!D31+'Каратальская НШ'!D31+'Джукейская НШ'!D31+'Трудовая НШ'!D31</f>
        <v>5461.5</v>
      </c>
      <c r="E31" s="47">
        <f>'СШ №1'!E31+'СШ №2'!E31+'Макинская СШ'!E31+'Казгородокска СШ '!E31+'Донская СШ'!E31+'Амангельдинская СШ'!E31+'Невская СШ'!E31+'Саулинская СШ'!E31+'Енбекшильдерская СШ'!E31+'Буландинская СШ'!E31+'Когамская СШ'!E31+'Бирсуатская СШ'!E31+'Кенащинская СШ'!E31+'Мамайская ОШ'!E31+'Заураловская ОШ'!E31+'Макпальская ОШ'!E31+'Баймурзинская ОШ'!E31+'Советская ОШ'!E31+'Заозерновская ОШ'!E31+'Кызыл-Уюмская ОШ'!E31+'Яблоновская ОШ'!E31+'Алгинская ОШ'!E31+'Краснофлотская ОШ'!E31+'Кудку агашСШ'!E31+'Каратальская НШ'!E31+'Джукейская НШ'!E31+'Трудовая НШ'!E31</f>
        <v>5161.5</v>
      </c>
      <c r="F31" s="47">
        <v>13208</v>
      </c>
      <c r="G31" s="79">
        <f t="shared" si="2"/>
        <v>0</v>
      </c>
    </row>
    <row r="32" spans="1:7" ht="52.5" x14ac:dyDescent="0.3">
      <c r="A32" s="11" t="s">
        <v>8</v>
      </c>
      <c r="B32" s="6" t="s">
        <v>2</v>
      </c>
      <c r="C32" s="60">
        <f>'Трудовая НШ'!C32+'Джукейская НШ'!C32+'Каратальская НШ'!C32+'Краснофлотская ОШ'!C32+'Алгинская ОШ'!C32+'Яблоновская ОШ'!C32+'Кызыл-Уюмская ОШ'!C32+'Заозерновская ОШ'!C32+'Советская ОШ'!C32+'Баймурзинская ОШ'!C32+'Макпальская ОШ'!C32+'Заураловская ОШ'!C32+'Мамайская ОШ'!C32+'Кенащинская СШ'!C32+'Бирсуатская СШ'!C32+'Когамская СШ'!C32+'Буландинская СШ'!C32+'Енбекшильдерская СШ'!C32+'Саулинская СШ'!C32+'Кудку агашСШ'!C32+'Невская СШ'!C32+'Амангельдинская СШ'!C32+'Донская СШ'!C32+'Макинская СШ'!C32+'Казгородокска СШ '!C32</f>
        <v>64704</v>
      </c>
      <c r="D32" s="64">
        <f>'СШ №1'!D32+'СШ №2'!D32+'Макинская СШ'!D32+'Казгородокска СШ '!D32+'Донская СШ'!D32+'Амангельдинская СШ'!D32+'Невская СШ'!D32+'Саулинская СШ'!D32+'Енбекшильдерская СШ'!D32+'Буландинская СШ'!D32+'Когамская СШ'!D32+'Бирсуатская СШ'!D32+'Кенащинская СШ'!D32+'Мамайская ОШ'!D32+'Заураловская ОШ'!D32+'Макпальская ОШ'!D32+'Баймурзинская ОШ'!D32+'Советская ОШ'!D32+'Заозерновская ОШ'!D32+'Кызыл-Уюмская ОШ'!D32+'Яблоновская ОШ'!D32+'Алгинская ОШ'!D32+'Краснофлотская ОШ'!D32+'Кудку агашСШ'!D32+'Каратальская НШ'!D32+'Джукейская НШ'!D32+'Трудовая НШ'!D32</f>
        <v>21323.25</v>
      </c>
      <c r="E32" s="64">
        <f>'СШ №1'!E32+'СШ №2'!E32+'Макинская СШ'!E32+'Казгородокска СШ '!E32+'Донская СШ'!E32+'Амангельдинская СШ'!E32+'Невская СШ'!E32+'Саулинская СШ'!E32+'Енбекшильдерская СШ'!E32+'Буландинская СШ'!E32+'Когамская СШ'!E32+'Бирсуатская СШ'!E32+'Кенащинская СШ'!E32+'Мамайская ОШ'!E32+'Заураловская ОШ'!E32+'Макпальская ОШ'!E32+'Баймурзинская ОШ'!E32+'Советская ОШ'!E32+'Заозерновская ОШ'!E32+'Кызыл-Уюмская ОШ'!E32+'Яблоновская ОШ'!E32+'Алгинская ОШ'!E32+'Краснофлотская ОШ'!E32+'Кудку агашСШ'!E32+'Каратальская НШ'!E32+'Джукейская НШ'!E32+'Трудовая НШ'!E32</f>
        <v>20187</v>
      </c>
      <c r="F32" s="78">
        <v>64704</v>
      </c>
      <c r="G32" s="79">
        <f t="shared" si="2"/>
        <v>0</v>
      </c>
    </row>
    <row r="33" spans="1:7" ht="54" customHeight="1" x14ac:dyDescent="0.3">
      <c r="A33" s="11" t="s">
        <v>9</v>
      </c>
      <c r="B33" s="6" t="s">
        <v>2</v>
      </c>
      <c r="C33" s="80">
        <f>'СШ №1'!C33+'СШ №2'!C33+'Макинская СШ'!C33+'Казгородокска СШ '!C33+'Донская СШ'!C33+'Амангельдинская СШ'!C33+'Невская СШ'!C33+'Саулинская СШ'!C33+'Енбекшильдерская СШ'!C33+'Буландинская СШ'!C33+'Когамская СШ'!C33+'Бирсуатская СШ'!C33+'Кенащинская СШ'!C33+'Мамайская ОШ'!C33+'Заураловская ОШ'!C33+'Макпальская ОШ'!C33+'Баймурзинская ОШ'!C33+'Советская ОШ'!C33+'Заозерновская ОШ'!C33+'Кызыл-Уюмская ОШ'!C33+'Яблоновская ОШ'!C33+'Алгинская ОШ'!C33+'Краснофлотская ОШ'!C33+'Кудку агашСШ'!C33+'Каратальская НШ'!C33+'Джукейская НШ'!C33+'Трудовая НШ'!C33</f>
        <v>126654.3</v>
      </c>
      <c r="D33" s="80">
        <f>'СШ №1'!D33+'СШ №2'!D33+'Макинская СШ'!D33+'Казгородокска СШ '!D33+'Донская СШ'!D33+'Амангельдинская СШ'!D33+'Невская СШ'!D33+'Саулинская СШ'!D33+'Енбекшильдерская СШ'!D33+'Буландинская СШ'!D33+'Когамская СШ'!D33+'Бирсуатская СШ'!D33+'Кенащинская СШ'!D33+'Мамайская ОШ'!D33+'Заураловская ОШ'!D33+'Макпальская ОШ'!D33+'Баймурзинская ОШ'!D33+'Советская ОШ'!D33+'Заозерновская ОШ'!D33+'Кызыл-Уюмская ОШ'!D33+'Яблоновская ОШ'!D33+'Алгинская ОШ'!D33+'Краснофлотская ОШ'!D33+'Кудку агашСШ'!D33+'Каратальская НШ'!D33+'Джукейская НШ'!D33+'Трудовая НШ'!D33</f>
        <v>28652.5</v>
      </c>
      <c r="E33" s="80">
        <f>'СШ №1'!E33+'СШ №2'!E33+'Макинская СШ'!E33+'Казгородокска СШ '!E33+'Донская СШ'!E33+'Амангельдинская СШ'!E33+'Невская СШ'!E33+'Саулинская СШ'!E33+'Енбекшильдерская СШ'!E33+'Буландинская СШ'!E33+'Когамская СШ'!E33+'Бирсуатская СШ'!E33+'Кенащинская СШ'!E33+'Мамайская ОШ'!E33+'Заураловская ОШ'!E33+'Макпальская ОШ'!E33+'Баймурзинская ОШ'!E33+'Советская ОШ'!E33+'Заозерновская ОШ'!E33+'Кызыл-Уюмская ОШ'!E33+'Яблоновская ОШ'!E33+'Алгинская ОШ'!E33+'Краснофлотская ОШ'!E33+'Кудку агашСШ'!E33+'Каратальская НШ'!E33+'Джукейская НШ'!E33+'Трудовая НШ'!E33</f>
        <v>28652.5</v>
      </c>
      <c r="F33" s="80">
        <v>126654</v>
      </c>
      <c r="G33" s="79">
        <f t="shared" si="2"/>
        <v>0.30000000000291038</v>
      </c>
    </row>
    <row r="34" spans="1:7" x14ac:dyDescent="0.3">
      <c r="C34" s="35">
        <f>C33+C32+C31+C30+C29+C15</f>
        <v>2720555.88148</v>
      </c>
      <c r="D34" s="35">
        <f t="shared" ref="D34:F34" si="7">D33+D32+D31+D30+D29+D15</f>
        <v>780500.11291999999</v>
      </c>
      <c r="E34" s="35">
        <f t="shared" si="7"/>
        <v>779063.86291999999</v>
      </c>
      <c r="F34" s="35">
        <f t="shared" si="7"/>
        <v>2720556</v>
      </c>
    </row>
  </sheetData>
  <mergeCells count="7">
    <mergeCell ref="A1:E1"/>
    <mergeCell ref="A2:E2"/>
    <mergeCell ref="A4:E4"/>
    <mergeCell ref="A5:E5"/>
    <mergeCell ref="A9:A10"/>
    <mergeCell ref="B9:B10"/>
    <mergeCell ref="C9:E9"/>
  </mergeCells>
  <pageMargins left="0.51181102362204722" right="0.31496062992125984" top="0.74803149606299213" bottom="0.74803149606299213" header="0.31496062992125984" footer="0.31496062992125984"/>
  <pageSetup paperSize="9" scale="75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7030A0"/>
  </sheetPr>
  <dimension ref="A1:H33"/>
  <sheetViews>
    <sheetView topLeftCell="A7" workbookViewId="0">
      <selection activeCell="C13" sqref="C13"/>
    </sheetView>
  </sheetViews>
  <sheetFormatPr defaultColWidth="9.140625" defaultRowHeight="20.25" x14ac:dyDescent="0.3"/>
  <cols>
    <col min="1" max="1" width="69.42578125" style="2" customWidth="1"/>
    <col min="2" max="2" width="9.140625" style="3"/>
    <col min="3" max="3" width="14.28515625" style="17" customWidth="1"/>
    <col min="4" max="4" width="13.5703125" style="17" customWidth="1"/>
    <col min="5" max="5" width="15.85546875" style="17" customWidth="1"/>
    <col min="6" max="6" width="12" style="2" customWidth="1"/>
    <col min="7" max="7" width="15.28515625" style="2" customWidth="1"/>
    <col min="8" max="16384" width="9.140625" style="2"/>
  </cols>
  <sheetData>
    <row r="1" spans="1:7" x14ac:dyDescent="0.3">
      <c r="A1" s="84" t="s">
        <v>15</v>
      </c>
      <c r="B1" s="84"/>
      <c r="C1" s="84"/>
      <c r="D1" s="84"/>
      <c r="E1" s="84"/>
    </row>
    <row r="2" spans="1:7" x14ac:dyDescent="0.3">
      <c r="A2" s="84" t="s">
        <v>40</v>
      </c>
      <c r="B2" s="84"/>
      <c r="C2" s="84"/>
      <c r="D2" s="84"/>
      <c r="E2" s="84"/>
    </row>
    <row r="3" spans="1:7" x14ac:dyDescent="0.3">
      <c r="A3" s="1"/>
    </row>
    <row r="4" spans="1:7" x14ac:dyDescent="0.3">
      <c r="A4" s="85" t="s">
        <v>34</v>
      </c>
      <c r="B4" s="85"/>
      <c r="C4" s="85"/>
      <c r="D4" s="85"/>
      <c r="E4" s="85"/>
    </row>
    <row r="5" spans="1:7" ht="15.75" customHeight="1" x14ac:dyDescent="0.3">
      <c r="A5" s="86" t="s">
        <v>16</v>
      </c>
      <c r="B5" s="86"/>
      <c r="C5" s="86"/>
      <c r="D5" s="86"/>
      <c r="E5" s="86"/>
    </row>
    <row r="6" spans="1:7" x14ac:dyDescent="0.3">
      <c r="A6" s="4"/>
    </row>
    <row r="7" spans="1:7" x14ac:dyDescent="0.3">
      <c r="A7" s="12" t="s">
        <v>17</v>
      </c>
    </row>
    <row r="8" spans="1:7" x14ac:dyDescent="0.3">
      <c r="A8" s="1"/>
    </row>
    <row r="9" spans="1:7" x14ac:dyDescent="0.3">
      <c r="A9" s="87" t="s">
        <v>28</v>
      </c>
      <c r="B9" s="88" t="s">
        <v>18</v>
      </c>
      <c r="C9" s="89" t="s">
        <v>39</v>
      </c>
      <c r="D9" s="89"/>
      <c r="E9" s="89"/>
    </row>
    <row r="10" spans="1:7" ht="40.5" x14ac:dyDescent="0.3">
      <c r="A10" s="87"/>
      <c r="B10" s="88"/>
      <c r="C10" s="32" t="s">
        <v>19</v>
      </c>
      <c r="D10" s="32" t="s">
        <v>20</v>
      </c>
      <c r="E10" s="39" t="s">
        <v>14</v>
      </c>
    </row>
    <row r="11" spans="1:7" x14ac:dyDescent="0.3">
      <c r="A11" s="5" t="s">
        <v>21</v>
      </c>
      <c r="B11" s="6" t="s">
        <v>10</v>
      </c>
      <c r="C11" s="50"/>
      <c r="D11" s="50">
        <f>C11</f>
        <v>0</v>
      </c>
      <c r="E11" s="50">
        <f>D11</f>
        <v>0</v>
      </c>
    </row>
    <row r="12" spans="1:7" ht="25.5" x14ac:dyDescent="0.3">
      <c r="A12" s="9" t="s">
        <v>24</v>
      </c>
      <c r="B12" s="6" t="s">
        <v>2</v>
      </c>
      <c r="C12" s="18" t="e">
        <f>(C13-C32)/C11</f>
        <v>#DIV/0!</v>
      </c>
      <c r="D12" s="18" t="e">
        <f t="shared" ref="D12" si="0">(D13-D32)/D11</f>
        <v>#DIV/0!</v>
      </c>
      <c r="E12" s="18" t="e">
        <f t="shared" ref="E12" si="1">(E13-E32)/E11</f>
        <v>#DIV/0!</v>
      </c>
    </row>
    <row r="13" spans="1:7" ht="25.5" x14ac:dyDescent="0.3">
      <c r="A13" s="5" t="s">
        <v>11</v>
      </c>
      <c r="B13" s="6" t="s">
        <v>2</v>
      </c>
      <c r="C13" s="48"/>
      <c r="D13" s="61">
        <f>C13</f>
        <v>0</v>
      </c>
      <c r="E13" s="61">
        <f>D13</f>
        <v>0</v>
      </c>
      <c r="F13" s="17"/>
    </row>
    <row r="14" spans="1:7" x14ac:dyDescent="0.3">
      <c r="A14" s="7" t="s">
        <v>0</v>
      </c>
      <c r="B14" s="8"/>
      <c r="C14" s="18">
        <v>0</v>
      </c>
      <c r="D14" s="18">
        <v>0</v>
      </c>
      <c r="E14" s="18">
        <v>0</v>
      </c>
      <c r="G14" s="17"/>
    </row>
    <row r="15" spans="1:7" s="22" customFormat="1" ht="25.5" x14ac:dyDescent="0.3">
      <c r="A15" s="19" t="s">
        <v>12</v>
      </c>
      <c r="B15" s="20" t="s">
        <v>2</v>
      </c>
      <c r="C15" s="48"/>
      <c r="D15" s="56">
        <f>C15</f>
        <v>0</v>
      </c>
      <c r="E15" s="56">
        <f>D15</f>
        <v>0</v>
      </c>
    </row>
    <row r="16" spans="1:7" s="22" customFormat="1" x14ac:dyDescent="0.3">
      <c r="A16" s="23" t="s">
        <v>1</v>
      </c>
      <c r="B16" s="24"/>
      <c r="C16" s="34">
        <v>0</v>
      </c>
      <c r="D16" s="34">
        <v>0</v>
      </c>
      <c r="E16" s="34">
        <v>0</v>
      </c>
    </row>
    <row r="17" spans="1:8" s="22" customFormat="1" ht="25.5" x14ac:dyDescent="0.3">
      <c r="A17" s="19" t="s">
        <v>30</v>
      </c>
      <c r="B17" s="20" t="s">
        <v>2</v>
      </c>
      <c r="C17" s="56"/>
      <c r="D17" s="56">
        <v>5500</v>
      </c>
      <c r="E17" s="56">
        <v>5500</v>
      </c>
    </row>
    <row r="18" spans="1:8" s="22" customFormat="1" x14ac:dyDescent="0.3">
      <c r="A18" s="26" t="s">
        <v>4</v>
      </c>
      <c r="B18" s="27" t="s">
        <v>3</v>
      </c>
      <c r="C18" s="34"/>
      <c r="D18" s="34"/>
      <c r="E18" s="34"/>
      <c r="F18" s="22" t="s">
        <v>32</v>
      </c>
      <c r="G18" s="22" t="s">
        <v>32</v>
      </c>
    </row>
    <row r="19" spans="1:8" s="22" customFormat="1" ht="21.95" customHeight="1" x14ac:dyDescent="0.3">
      <c r="A19" s="26" t="s">
        <v>26</v>
      </c>
      <c r="B19" s="20" t="s">
        <v>27</v>
      </c>
      <c r="C19" s="34" t="e">
        <f>C17/C18/12*1000+200</f>
        <v>#DIV/0!</v>
      </c>
      <c r="D19" s="34" t="e">
        <f t="shared" ref="D19:E33" si="2">C19</f>
        <v>#DIV/0!</v>
      </c>
      <c r="E19" s="34" t="e">
        <f t="shared" si="2"/>
        <v>#DIV/0!</v>
      </c>
    </row>
    <row r="20" spans="1:8" s="22" customFormat="1" ht="25.5" x14ac:dyDescent="0.3">
      <c r="A20" s="19" t="s">
        <v>31</v>
      </c>
      <c r="B20" s="20" t="s">
        <v>2</v>
      </c>
      <c r="C20" s="56"/>
      <c r="D20" s="56">
        <f t="shared" si="2"/>
        <v>0</v>
      </c>
      <c r="E20" s="56">
        <f t="shared" si="2"/>
        <v>0</v>
      </c>
    </row>
    <row r="21" spans="1:8" s="22" customFormat="1" x14ac:dyDescent="0.3">
      <c r="A21" s="26" t="s">
        <v>4</v>
      </c>
      <c r="B21" s="27" t="s">
        <v>3</v>
      </c>
      <c r="C21" s="34"/>
      <c r="D21" s="34">
        <f t="shared" si="2"/>
        <v>0</v>
      </c>
      <c r="E21" s="34">
        <f t="shared" si="2"/>
        <v>0</v>
      </c>
      <c r="G21" s="22" t="s">
        <v>32</v>
      </c>
      <c r="H21" s="22" t="s">
        <v>32</v>
      </c>
    </row>
    <row r="22" spans="1:8" s="22" customFormat="1" ht="21.95" customHeight="1" x14ac:dyDescent="0.3">
      <c r="A22" s="26" t="s">
        <v>26</v>
      </c>
      <c r="B22" s="20" t="s">
        <v>27</v>
      </c>
      <c r="C22" s="34" t="e">
        <f>C20/12/C21*1000</f>
        <v>#DIV/0!</v>
      </c>
      <c r="D22" s="34" t="e">
        <f t="shared" si="2"/>
        <v>#DIV/0!</v>
      </c>
      <c r="E22" s="34" t="e">
        <f t="shared" si="2"/>
        <v>#DIV/0!</v>
      </c>
    </row>
    <row r="23" spans="1:8" s="22" customFormat="1" ht="39" x14ac:dyDescent="0.3">
      <c r="A23" s="28" t="s">
        <v>37</v>
      </c>
      <c r="B23" s="20" t="s">
        <v>2</v>
      </c>
      <c r="C23" s="56"/>
      <c r="D23" s="56">
        <f t="shared" si="2"/>
        <v>0</v>
      </c>
      <c r="E23" s="56">
        <f t="shared" si="2"/>
        <v>0</v>
      </c>
    </row>
    <row r="24" spans="1:8" s="22" customFormat="1" x14ac:dyDescent="0.3">
      <c r="A24" s="26" t="s">
        <v>4</v>
      </c>
      <c r="B24" s="27" t="s">
        <v>3</v>
      </c>
      <c r="C24" s="34"/>
      <c r="D24" s="34">
        <f t="shared" si="2"/>
        <v>0</v>
      </c>
      <c r="E24" s="34">
        <f t="shared" si="2"/>
        <v>0</v>
      </c>
    </row>
    <row r="25" spans="1:8" s="22" customFormat="1" ht="21.95" customHeight="1" x14ac:dyDescent="0.3">
      <c r="A25" s="26" t="s">
        <v>26</v>
      </c>
      <c r="B25" s="20" t="s">
        <v>27</v>
      </c>
      <c r="C25" s="34" t="e">
        <f>C23/C24/12*1000</f>
        <v>#DIV/0!</v>
      </c>
      <c r="D25" s="34" t="e">
        <f t="shared" si="2"/>
        <v>#DIV/0!</v>
      </c>
      <c r="E25" s="34" t="e">
        <f t="shared" si="2"/>
        <v>#DIV/0!</v>
      </c>
    </row>
    <row r="26" spans="1:8" s="22" customFormat="1" ht="25.5" x14ac:dyDescent="0.3">
      <c r="A26" s="19" t="s">
        <v>23</v>
      </c>
      <c r="B26" s="20" t="s">
        <v>2</v>
      </c>
      <c r="C26" s="56"/>
      <c r="D26" s="56">
        <f t="shared" si="2"/>
        <v>0</v>
      </c>
      <c r="E26" s="56">
        <f t="shared" si="2"/>
        <v>0</v>
      </c>
    </row>
    <row r="27" spans="1:8" s="22" customFormat="1" x14ac:dyDescent="0.3">
      <c r="A27" s="26" t="s">
        <v>4</v>
      </c>
      <c r="B27" s="27" t="s">
        <v>3</v>
      </c>
      <c r="C27" s="34"/>
      <c r="D27" s="34">
        <f t="shared" si="2"/>
        <v>0</v>
      </c>
      <c r="E27" s="34">
        <f t="shared" si="2"/>
        <v>0</v>
      </c>
    </row>
    <row r="28" spans="1:8" s="22" customFormat="1" ht="21.95" customHeight="1" x14ac:dyDescent="0.3">
      <c r="A28" s="26" t="s">
        <v>26</v>
      </c>
      <c r="B28" s="20" t="s">
        <v>27</v>
      </c>
      <c r="C28" s="34" t="e">
        <f>C26/12/C27*1000</f>
        <v>#DIV/0!</v>
      </c>
      <c r="D28" s="34" t="e">
        <f t="shared" si="2"/>
        <v>#DIV/0!</v>
      </c>
      <c r="E28" s="34" t="e">
        <f t="shared" si="2"/>
        <v>#DIV/0!</v>
      </c>
    </row>
    <row r="29" spans="1:8" s="22" customFormat="1" ht="25.5" x14ac:dyDescent="0.3">
      <c r="A29" s="19" t="s">
        <v>5</v>
      </c>
      <c r="B29" s="20" t="s">
        <v>2</v>
      </c>
      <c r="C29" s="48"/>
      <c r="D29" s="48">
        <f t="shared" si="2"/>
        <v>0</v>
      </c>
      <c r="E29" s="48">
        <f t="shared" si="2"/>
        <v>0</v>
      </c>
    </row>
    <row r="30" spans="1:8" s="22" customFormat="1" ht="36.75" x14ac:dyDescent="0.3">
      <c r="A30" s="28" t="s">
        <v>6</v>
      </c>
      <c r="B30" s="20" t="s">
        <v>2</v>
      </c>
      <c r="C30" s="56"/>
      <c r="D30" s="56">
        <f t="shared" si="2"/>
        <v>0</v>
      </c>
      <c r="E30" s="56">
        <f t="shared" si="2"/>
        <v>0</v>
      </c>
    </row>
    <row r="31" spans="1:8" ht="25.5" x14ac:dyDescent="0.3">
      <c r="A31" s="11" t="s">
        <v>7</v>
      </c>
      <c r="B31" s="6" t="s">
        <v>2</v>
      </c>
      <c r="C31" s="48"/>
      <c r="D31" s="56">
        <f t="shared" si="2"/>
        <v>0</v>
      </c>
      <c r="E31" s="56">
        <f t="shared" si="2"/>
        <v>0</v>
      </c>
    </row>
    <row r="32" spans="1:8" ht="36.75" x14ac:dyDescent="0.3">
      <c r="A32" s="11" t="s">
        <v>8</v>
      </c>
      <c r="B32" s="6" t="s">
        <v>2</v>
      </c>
      <c r="C32" s="48"/>
      <c r="D32" s="56">
        <v>0</v>
      </c>
      <c r="E32" s="56">
        <v>0</v>
      </c>
    </row>
    <row r="33" spans="1:5" ht="38.25" customHeight="1" x14ac:dyDescent="0.3">
      <c r="A33" s="11" t="s">
        <v>9</v>
      </c>
      <c r="B33" s="6" t="s">
        <v>2</v>
      </c>
      <c r="C33" s="48"/>
      <c r="D33" s="56">
        <f t="shared" si="2"/>
        <v>0</v>
      </c>
      <c r="E33" s="56">
        <f t="shared" si="2"/>
        <v>0</v>
      </c>
    </row>
  </sheetData>
  <mergeCells count="7">
    <mergeCell ref="A1:E1"/>
    <mergeCell ref="A2:E2"/>
    <mergeCell ref="A4:E4"/>
    <mergeCell ref="A5:E5"/>
    <mergeCell ref="A9:A10"/>
    <mergeCell ref="B9:B10"/>
    <mergeCell ref="C9:E9"/>
  </mergeCells>
  <pageMargins left="0.51181102362204722" right="0.31496062992125984" top="0.74803149606299213" bottom="0.74803149606299213" header="0.31496062992125984" footer="0.31496062992125984"/>
  <pageSetup paperSize="9" scale="75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7030A0"/>
  </sheetPr>
  <dimension ref="A1:G33"/>
  <sheetViews>
    <sheetView topLeftCell="A4" workbookViewId="0">
      <selection activeCell="C13" sqref="C13"/>
    </sheetView>
  </sheetViews>
  <sheetFormatPr defaultColWidth="9.140625" defaultRowHeight="20.25" x14ac:dyDescent="0.3"/>
  <cols>
    <col min="1" max="1" width="69.42578125" style="2" customWidth="1"/>
    <col min="2" max="2" width="9.140625" style="3"/>
    <col min="3" max="5" width="14.140625" style="17" customWidth="1"/>
    <col min="6" max="7" width="12" style="2" customWidth="1"/>
    <col min="8" max="16384" width="9.140625" style="2"/>
  </cols>
  <sheetData>
    <row r="1" spans="1:7" x14ac:dyDescent="0.3">
      <c r="A1" s="84" t="s">
        <v>15</v>
      </c>
      <c r="B1" s="84"/>
      <c r="C1" s="84"/>
      <c r="D1" s="84"/>
      <c r="E1" s="84"/>
    </row>
    <row r="2" spans="1:7" x14ac:dyDescent="0.3">
      <c r="A2" s="84" t="s">
        <v>40</v>
      </c>
      <c r="B2" s="84"/>
      <c r="C2" s="84"/>
      <c r="D2" s="84"/>
      <c r="E2" s="84"/>
    </row>
    <row r="3" spans="1:7" x14ac:dyDescent="0.3">
      <c r="A3" s="1"/>
    </row>
    <row r="4" spans="1:7" ht="44.25" customHeight="1" x14ac:dyDescent="0.3">
      <c r="A4" s="90" t="s">
        <v>35</v>
      </c>
      <c r="B4" s="90"/>
      <c r="C4" s="90"/>
      <c r="D4" s="90"/>
      <c r="E4" s="90"/>
    </row>
    <row r="5" spans="1:7" ht="15.75" customHeight="1" x14ac:dyDescent="0.3">
      <c r="A5" s="86" t="s">
        <v>16</v>
      </c>
      <c r="B5" s="86"/>
      <c r="C5" s="86"/>
      <c r="D5" s="86"/>
      <c r="E5" s="86"/>
    </row>
    <row r="6" spans="1:7" x14ac:dyDescent="0.3">
      <c r="A6" s="4"/>
    </row>
    <row r="7" spans="1:7" x14ac:dyDescent="0.3">
      <c r="A7" s="12" t="s">
        <v>17</v>
      </c>
    </row>
    <row r="8" spans="1:7" x14ac:dyDescent="0.3">
      <c r="A8" s="1"/>
    </row>
    <row r="9" spans="1:7" x14ac:dyDescent="0.3">
      <c r="A9" s="87" t="s">
        <v>28</v>
      </c>
      <c r="B9" s="88" t="s">
        <v>18</v>
      </c>
      <c r="C9" s="89" t="s">
        <v>39</v>
      </c>
      <c r="D9" s="89"/>
      <c r="E9" s="89"/>
    </row>
    <row r="10" spans="1:7" ht="40.5" x14ac:dyDescent="0.3">
      <c r="A10" s="87"/>
      <c r="B10" s="88"/>
      <c r="C10" s="32" t="s">
        <v>19</v>
      </c>
      <c r="D10" s="32" t="s">
        <v>20</v>
      </c>
      <c r="E10" s="33" t="s">
        <v>14</v>
      </c>
    </row>
    <row r="11" spans="1:7" x14ac:dyDescent="0.3">
      <c r="A11" s="5" t="s">
        <v>21</v>
      </c>
      <c r="B11" s="6" t="s">
        <v>10</v>
      </c>
      <c r="C11" s="50"/>
      <c r="D11" s="50"/>
      <c r="E11" s="50"/>
      <c r="F11" s="22"/>
    </row>
    <row r="12" spans="1:7" ht="25.5" x14ac:dyDescent="0.3">
      <c r="A12" s="9" t="s">
        <v>24</v>
      </c>
      <c r="B12" s="6" t="s">
        <v>2</v>
      </c>
      <c r="C12" s="34" t="e">
        <f>(C13-C32)/C11</f>
        <v>#DIV/0!</v>
      </c>
      <c r="D12" s="34" t="e">
        <f t="shared" ref="D12:E33" si="0">C12</f>
        <v>#DIV/0!</v>
      </c>
      <c r="E12" s="34" t="e">
        <f t="shared" si="0"/>
        <v>#DIV/0!</v>
      </c>
      <c r="F12" s="22"/>
    </row>
    <row r="13" spans="1:7" ht="25.5" x14ac:dyDescent="0.3">
      <c r="A13" s="5" t="s">
        <v>11</v>
      </c>
      <c r="B13" s="6" t="s">
        <v>2</v>
      </c>
      <c r="C13" s="48"/>
      <c r="D13" s="56">
        <f t="shared" si="0"/>
        <v>0</v>
      </c>
      <c r="E13" s="56">
        <f t="shared" si="0"/>
        <v>0</v>
      </c>
      <c r="F13" s="22"/>
    </row>
    <row r="14" spans="1:7" x14ac:dyDescent="0.3">
      <c r="A14" s="7" t="s">
        <v>0</v>
      </c>
      <c r="B14" s="8"/>
      <c r="C14" s="34">
        <v>0</v>
      </c>
      <c r="D14" s="34">
        <f t="shared" si="0"/>
        <v>0</v>
      </c>
      <c r="E14" s="34">
        <f t="shared" si="0"/>
        <v>0</v>
      </c>
      <c r="F14" s="22"/>
      <c r="G14" s="17"/>
    </row>
    <row r="15" spans="1:7" ht="25.5" x14ac:dyDescent="0.3">
      <c r="A15" s="5" t="s">
        <v>12</v>
      </c>
      <c r="B15" s="6" t="s">
        <v>2</v>
      </c>
      <c r="C15" s="48">
        <f>C17+C20+C23+C26</f>
        <v>0</v>
      </c>
      <c r="D15" s="56">
        <f t="shared" si="0"/>
        <v>0</v>
      </c>
      <c r="E15" s="56">
        <f t="shared" si="0"/>
        <v>0</v>
      </c>
      <c r="F15" s="22"/>
    </row>
    <row r="16" spans="1:7" x14ac:dyDescent="0.3">
      <c r="A16" s="7" t="s">
        <v>1</v>
      </c>
      <c r="B16" s="8"/>
      <c r="C16" s="34">
        <v>0</v>
      </c>
      <c r="D16" s="34">
        <f t="shared" si="0"/>
        <v>0</v>
      </c>
      <c r="E16" s="34">
        <f t="shared" si="0"/>
        <v>0</v>
      </c>
      <c r="F16" s="22"/>
    </row>
    <row r="17" spans="1:6" s="22" customFormat="1" ht="25.5" x14ac:dyDescent="0.3">
      <c r="A17" s="19" t="s">
        <v>30</v>
      </c>
      <c r="B17" s="20" t="s">
        <v>2</v>
      </c>
      <c r="C17" s="56"/>
      <c r="D17" s="56">
        <f t="shared" si="0"/>
        <v>0</v>
      </c>
      <c r="E17" s="56">
        <f t="shared" si="0"/>
        <v>0</v>
      </c>
    </row>
    <row r="18" spans="1:6" s="22" customFormat="1" x14ac:dyDescent="0.3">
      <c r="A18" s="26" t="s">
        <v>4</v>
      </c>
      <c r="B18" s="27" t="s">
        <v>3</v>
      </c>
      <c r="C18" s="34"/>
      <c r="D18" s="34"/>
      <c r="E18" s="34"/>
    </row>
    <row r="19" spans="1:6" s="22" customFormat="1" ht="21.95" customHeight="1" x14ac:dyDescent="0.3">
      <c r="A19" s="26" t="s">
        <v>26</v>
      </c>
      <c r="B19" s="20" t="s">
        <v>27</v>
      </c>
      <c r="C19" s="34" t="e">
        <f>C17/C18/12*1000+200</f>
        <v>#DIV/0!</v>
      </c>
      <c r="D19" s="34" t="e">
        <f t="shared" si="0"/>
        <v>#DIV/0!</v>
      </c>
      <c r="E19" s="34" t="e">
        <f t="shared" si="0"/>
        <v>#DIV/0!</v>
      </c>
    </row>
    <row r="20" spans="1:6" s="22" customFormat="1" ht="25.5" x14ac:dyDescent="0.3">
      <c r="A20" s="19" t="s">
        <v>31</v>
      </c>
      <c r="B20" s="20" t="s">
        <v>2</v>
      </c>
      <c r="C20" s="56"/>
      <c r="D20" s="56">
        <f t="shared" si="0"/>
        <v>0</v>
      </c>
      <c r="E20" s="56">
        <f t="shared" si="0"/>
        <v>0</v>
      </c>
    </row>
    <row r="21" spans="1:6" x14ac:dyDescent="0.3">
      <c r="A21" s="9" t="s">
        <v>4</v>
      </c>
      <c r="B21" s="10" t="s">
        <v>3</v>
      </c>
      <c r="C21" s="34"/>
      <c r="D21" s="34"/>
      <c r="E21" s="34"/>
      <c r="F21" s="22"/>
    </row>
    <row r="22" spans="1:6" ht="21.95" customHeight="1" x14ac:dyDescent="0.3">
      <c r="A22" s="9" t="s">
        <v>26</v>
      </c>
      <c r="B22" s="6" t="s">
        <v>27</v>
      </c>
      <c r="C22" s="34" t="e">
        <f>C20/12/C21*1000</f>
        <v>#DIV/0!</v>
      </c>
      <c r="D22" s="34" t="e">
        <f t="shared" si="0"/>
        <v>#DIV/0!</v>
      </c>
      <c r="E22" s="34" t="e">
        <f t="shared" si="0"/>
        <v>#DIV/0!</v>
      </c>
      <c r="F22" s="22"/>
    </row>
    <row r="23" spans="1:6" ht="39" x14ac:dyDescent="0.3">
      <c r="A23" s="11" t="s">
        <v>37</v>
      </c>
      <c r="B23" s="6" t="s">
        <v>2</v>
      </c>
      <c r="C23" s="56"/>
      <c r="D23" s="56">
        <f t="shared" si="0"/>
        <v>0</v>
      </c>
      <c r="E23" s="56">
        <f t="shared" si="0"/>
        <v>0</v>
      </c>
      <c r="F23" s="22"/>
    </row>
    <row r="24" spans="1:6" x14ac:dyDescent="0.3">
      <c r="A24" s="9" t="s">
        <v>4</v>
      </c>
      <c r="B24" s="10" t="s">
        <v>3</v>
      </c>
      <c r="C24" s="34"/>
      <c r="D24" s="34"/>
      <c r="E24" s="34"/>
    </row>
    <row r="25" spans="1:6" ht="21.95" customHeight="1" x14ac:dyDescent="0.3">
      <c r="A25" s="9" t="s">
        <v>26</v>
      </c>
      <c r="B25" s="6" t="s">
        <v>27</v>
      </c>
      <c r="C25" s="34" t="e">
        <f>C23/C24/12*1000</f>
        <v>#DIV/0!</v>
      </c>
      <c r="D25" s="34" t="e">
        <f t="shared" si="0"/>
        <v>#DIV/0!</v>
      </c>
      <c r="E25" s="34" t="e">
        <f t="shared" si="0"/>
        <v>#DIV/0!</v>
      </c>
    </row>
    <row r="26" spans="1:6" ht="25.5" x14ac:dyDescent="0.3">
      <c r="A26" s="5" t="s">
        <v>23</v>
      </c>
      <c r="B26" s="6" t="s">
        <v>2</v>
      </c>
      <c r="C26" s="56"/>
      <c r="D26" s="56">
        <f t="shared" si="0"/>
        <v>0</v>
      </c>
      <c r="E26" s="56">
        <f t="shared" si="0"/>
        <v>0</v>
      </c>
    </row>
    <row r="27" spans="1:6" x14ac:dyDescent="0.3">
      <c r="A27" s="9" t="s">
        <v>4</v>
      </c>
      <c r="B27" s="10" t="s">
        <v>3</v>
      </c>
      <c r="C27" s="34"/>
      <c r="D27" s="34"/>
      <c r="E27" s="34"/>
    </row>
    <row r="28" spans="1:6" ht="21.95" customHeight="1" x14ac:dyDescent="0.3">
      <c r="A28" s="9" t="s">
        <v>26</v>
      </c>
      <c r="B28" s="6" t="s">
        <v>27</v>
      </c>
      <c r="C28" s="34" t="e">
        <f>C26/12/C27*1000</f>
        <v>#DIV/0!</v>
      </c>
      <c r="D28" s="34" t="e">
        <f t="shared" si="0"/>
        <v>#DIV/0!</v>
      </c>
      <c r="E28" s="34" t="e">
        <f t="shared" si="0"/>
        <v>#DIV/0!</v>
      </c>
    </row>
    <row r="29" spans="1:6" ht="25.5" x14ac:dyDescent="0.3">
      <c r="A29" s="5" t="s">
        <v>5</v>
      </c>
      <c r="B29" s="6" t="s">
        <v>2</v>
      </c>
      <c r="C29" s="48"/>
      <c r="D29" s="48">
        <f t="shared" si="0"/>
        <v>0</v>
      </c>
      <c r="E29" s="48">
        <f t="shared" si="0"/>
        <v>0</v>
      </c>
    </row>
    <row r="30" spans="1:6" ht="36.75" x14ac:dyDescent="0.3">
      <c r="A30" s="11" t="s">
        <v>6</v>
      </c>
      <c r="B30" s="6" t="s">
        <v>2</v>
      </c>
      <c r="C30" s="56"/>
      <c r="D30" s="56">
        <f t="shared" si="0"/>
        <v>0</v>
      </c>
      <c r="E30" s="56">
        <f t="shared" si="0"/>
        <v>0</v>
      </c>
    </row>
    <row r="31" spans="1:6" ht="25.5" x14ac:dyDescent="0.3">
      <c r="A31" s="11" t="s">
        <v>7</v>
      </c>
      <c r="B31" s="6" t="s">
        <v>2</v>
      </c>
      <c r="C31" s="56"/>
      <c r="D31" s="56">
        <f t="shared" si="0"/>
        <v>0</v>
      </c>
      <c r="E31" s="56">
        <f t="shared" si="0"/>
        <v>0</v>
      </c>
    </row>
    <row r="32" spans="1:6" ht="36.75" x14ac:dyDescent="0.3">
      <c r="A32" s="11" t="s">
        <v>8</v>
      </c>
      <c r="B32" s="6" t="s">
        <v>2</v>
      </c>
      <c r="C32" s="48"/>
      <c r="D32" s="56">
        <f t="shared" si="0"/>
        <v>0</v>
      </c>
      <c r="E32" s="56">
        <f t="shared" si="0"/>
        <v>0</v>
      </c>
    </row>
    <row r="33" spans="1:5" ht="38.25" customHeight="1" x14ac:dyDescent="0.3">
      <c r="A33" s="11" t="s">
        <v>9</v>
      </c>
      <c r="B33" s="6" t="s">
        <v>2</v>
      </c>
      <c r="C33" s="48"/>
      <c r="D33" s="56">
        <f t="shared" si="0"/>
        <v>0</v>
      </c>
      <c r="E33" s="56">
        <f t="shared" si="0"/>
        <v>0</v>
      </c>
    </row>
  </sheetData>
  <mergeCells count="7">
    <mergeCell ref="A1:E1"/>
    <mergeCell ref="A2:E2"/>
    <mergeCell ref="A4:E4"/>
    <mergeCell ref="A5:E5"/>
    <mergeCell ref="A9:A10"/>
    <mergeCell ref="B9:B10"/>
    <mergeCell ref="C9:E9"/>
  </mergeCells>
  <pageMargins left="0.51181102362204722" right="0.31496062992125984" top="0.74803149606299213" bottom="0.74803149606299213" header="0.31496062992125984" footer="0.31496062992125984"/>
  <pageSetup paperSize="9" scale="75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4"/>
  <sheetViews>
    <sheetView topLeftCell="A10" workbookViewId="0">
      <pane xSplit="2" ySplit="4" topLeftCell="C14" activePane="bottomRight" state="frozen"/>
      <selection activeCell="A10" sqref="A10"/>
      <selection pane="topRight" activeCell="C10" sqref="C10"/>
      <selection pane="bottomLeft" activeCell="A14" sqref="A14"/>
      <selection pane="bottomRight" activeCell="G35" sqref="G35"/>
    </sheetView>
  </sheetViews>
  <sheetFormatPr defaultColWidth="9.140625" defaultRowHeight="20.25" x14ac:dyDescent="0.3"/>
  <cols>
    <col min="1" max="1" width="69.42578125" style="2" customWidth="1"/>
    <col min="2" max="2" width="9.140625" style="3"/>
    <col min="3" max="3" width="14.5703125" style="17" customWidth="1"/>
    <col min="4" max="4" width="12" style="17" customWidth="1"/>
    <col min="5" max="5" width="12" style="42" customWidth="1"/>
    <col min="6" max="7" width="12" style="2" customWidth="1"/>
    <col min="8" max="16384" width="9.140625" style="2"/>
  </cols>
  <sheetData>
    <row r="1" spans="1:7" x14ac:dyDescent="0.3">
      <c r="A1" s="84" t="s">
        <v>15</v>
      </c>
      <c r="B1" s="84"/>
      <c r="C1" s="84"/>
      <c r="D1" s="84"/>
      <c r="E1" s="84"/>
    </row>
    <row r="2" spans="1:7" x14ac:dyDescent="0.3">
      <c r="A2" s="84" t="s">
        <v>67</v>
      </c>
      <c r="B2" s="84"/>
      <c r="C2" s="84"/>
      <c r="D2" s="84"/>
      <c r="E2" s="84"/>
    </row>
    <row r="3" spans="1:7" x14ac:dyDescent="0.3">
      <c r="A3" s="1"/>
    </row>
    <row r="4" spans="1:7" ht="55.5" customHeight="1" x14ac:dyDescent="0.3">
      <c r="A4" s="90" t="s">
        <v>66</v>
      </c>
      <c r="B4" s="90"/>
      <c r="C4" s="90"/>
      <c r="D4" s="90"/>
      <c r="E4" s="90"/>
    </row>
    <row r="5" spans="1:7" ht="15.75" customHeight="1" x14ac:dyDescent="0.3">
      <c r="A5" s="86" t="s">
        <v>16</v>
      </c>
      <c r="B5" s="86"/>
      <c r="C5" s="86"/>
      <c r="D5" s="86"/>
      <c r="E5" s="86"/>
    </row>
    <row r="6" spans="1:7" x14ac:dyDescent="0.3">
      <c r="A6" s="4"/>
    </row>
    <row r="7" spans="1:7" x14ac:dyDescent="0.3">
      <c r="A7" s="12" t="s">
        <v>17</v>
      </c>
    </row>
    <row r="8" spans="1:7" x14ac:dyDescent="0.3">
      <c r="A8" s="1"/>
    </row>
    <row r="9" spans="1:7" x14ac:dyDescent="0.3">
      <c r="A9" s="87" t="s">
        <v>28</v>
      </c>
      <c r="B9" s="88" t="s">
        <v>18</v>
      </c>
      <c r="C9" s="89" t="s">
        <v>68</v>
      </c>
      <c r="D9" s="89"/>
      <c r="E9" s="89"/>
    </row>
    <row r="10" spans="1:7" ht="40.5" x14ac:dyDescent="0.3">
      <c r="A10" s="87"/>
      <c r="B10" s="88"/>
      <c r="C10" s="32" t="s">
        <v>19</v>
      </c>
      <c r="D10" s="32" t="s">
        <v>20</v>
      </c>
      <c r="E10" s="40" t="s">
        <v>14</v>
      </c>
    </row>
    <row r="11" spans="1:7" x14ac:dyDescent="0.3">
      <c r="A11" s="5" t="s">
        <v>21</v>
      </c>
      <c r="B11" s="6" t="s">
        <v>10</v>
      </c>
      <c r="C11" s="51">
        <v>193</v>
      </c>
      <c r="D11" s="51">
        <f>C11</f>
        <v>193</v>
      </c>
      <c r="E11" s="51">
        <f>D11</f>
        <v>193</v>
      </c>
    </row>
    <row r="12" spans="1:7" ht="25.5" x14ac:dyDescent="0.3">
      <c r="A12" s="9" t="s">
        <v>24</v>
      </c>
      <c r="B12" s="6" t="s">
        <v>2</v>
      </c>
      <c r="C12" s="18">
        <f>(C13-C32)/C11</f>
        <v>1013.4068974093265</v>
      </c>
      <c r="D12" s="18">
        <f t="shared" ref="D12:E12" si="0">(D13-D32)/D11</f>
        <v>251.18864248704662</v>
      </c>
      <c r="E12" s="18">
        <f t="shared" si="0"/>
        <v>251.18864248704662</v>
      </c>
    </row>
    <row r="13" spans="1:7" ht="25.5" x14ac:dyDescent="0.3">
      <c r="A13" s="5" t="s">
        <v>11</v>
      </c>
      <c r="B13" s="6" t="s">
        <v>2</v>
      </c>
      <c r="C13" s="48">
        <f>C15+C29+C30+C33+C31+C32</f>
        <v>195587.5312</v>
      </c>
      <c r="D13" s="48">
        <f t="shared" ref="D13:E13" si="1">D15+D29+D30+D33+D31+D32</f>
        <v>48587.407999999996</v>
      </c>
      <c r="E13" s="48">
        <f t="shared" si="1"/>
        <v>48587.407999999996</v>
      </c>
    </row>
    <row r="14" spans="1:7" x14ac:dyDescent="0.3">
      <c r="A14" s="7" t="s">
        <v>0</v>
      </c>
      <c r="B14" s="8"/>
      <c r="C14" s="18">
        <v>0</v>
      </c>
      <c r="D14" s="34">
        <f t="shared" ref="D14:D31" si="2">C14</f>
        <v>0</v>
      </c>
      <c r="E14" s="34">
        <f t="shared" ref="E14" si="3">D14</f>
        <v>0</v>
      </c>
      <c r="G14" s="17"/>
    </row>
    <row r="15" spans="1:7" ht="25.5" x14ac:dyDescent="0.3">
      <c r="A15" s="5" t="s">
        <v>12</v>
      </c>
      <c r="B15" s="6" t="s">
        <v>2</v>
      </c>
      <c r="C15" s="48">
        <f>C17+C20+C23+C26</f>
        <v>161240</v>
      </c>
      <c r="D15" s="48">
        <f t="shared" ref="D15:E15" si="4">D17+D20+D23+D26</f>
        <v>40310</v>
      </c>
      <c r="E15" s="48">
        <f t="shared" si="4"/>
        <v>40310</v>
      </c>
    </row>
    <row r="16" spans="1:7" x14ac:dyDescent="0.3">
      <c r="A16" s="7" t="s">
        <v>1</v>
      </c>
      <c r="B16" s="8"/>
      <c r="C16" s="18">
        <v>0</v>
      </c>
      <c r="D16" s="34">
        <f t="shared" si="2"/>
        <v>0</v>
      </c>
      <c r="E16" s="34">
        <f t="shared" ref="E16" si="5">D16</f>
        <v>0</v>
      </c>
    </row>
    <row r="17" spans="1:7" s="22" customFormat="1" ht="25.5" x14ac:dyDescent="0.3">
      <c r="A17" s="19" t="s">
        <v>30</v>
      </c>
      <c r="B17" s="54" t="s">
        <v>2</v>
      </c>
      <c r="C17" s="56">
        <v>8316</v>
      </c>
      <c r="D17" s="56">
        <f>C17/4</f>
        <v>2079</v>
      </c>
      <c r="E17" s="56">
        <f t="shared" ref="E17" si="6">D17</f>
        <v>2079</v>
      </c>
    </row>
    <row r="18" spans="1:7" s="22" customFormat="1" x14ac:dyDescent="0.3">
      <c r="A18" s="26" t="s">
        <v>4</v>
      </c>
      <c r="B18" s="27" t="s">
        <v>3</v>
      </c>
      <c r="C18" s="41">
        <v>4</v>
      </c>
      <c r="D18" s="34">
        <f t="shared" si="2"/>
        <v>4</v>
      </c>
      <c r="E18" s="34">
        <f t="shared" ref="E18" si="7">D18</f>
        <v>4</v>
      </c>
    </row>
    <row r="19" spans="1:7" s="22" customFormat="1" ht="21.95" customHeight="1" x14ac:dyDescent="0.3">
      <c r="A19" s="26" t="s">
        <v>26</v>
      </c>
      <c r="B19" s="20" t="s">
        <v>27</v>
      </c>
      <c r="C19" s="34">
        <f>C17/C18/12*1000+200</f>
        <v>173450</v>
      </c>
      <c r="D19" s="34">
        <f t="shared" si="2"/>
        <v>173450</v>
      </c>
      <c r="E19" s="34">
        <f t="shared" ref="E19" si="8">D19</f>
        <v>173450</v>
      </c>
      <c r="G19" s="29"/>
    </row>
    <row r="20" spans="1:7" s="22" customFormat="1" ht="25.5" x14ac:dyDescent="0.3">
      <c r="A20" s="19" t="s">
        <v>31</v>
      </c>
      <c r="B20" s="54" t="s">
        <v>2</v>
      </c>
      <c r="C20" s="56">
        <v>122143</v>
      </c>
      <c r="D20" s="56">
        <f>C20/4</f>
        <v>30535.75</v>
      </c>
      <c r="E20" s="56">
        <f t="shared" ref="E20" si="9">D20</f>
        <v>30535.75</v>
      </c>
    </row>
    <row r="21" spans="1:7" s="22" customFormat="1" x14ac:dyDescent="0.3">
      <c r="A21" s="26" t="s">
        <v>4</v>
      </c>
      <c r="B21" s="27" t="s">
        <v>3</v>
      </c>
      <c r="C21" s="41">
        <v>36.25</v>
      </c>
      <c r="D21" s="34">
        <f t="shared" si="2"/>
        <v>36.25</v>
      </c>
      <c r="E21" s="34">
        <f t="shared" ref="E21" si="10">D21</f>
        <v>36.25</v>
      </c>
    </row>
    <row r="22" spans="1:7" ht="21.95" customHeight="1" x14ac:dyDescent="0.3">
      <c r="A22" s="9" t="s">
        <v>26</v>
      </c>
      <c r="B22" s="6" t="s">
        <v>27</v>
      </c>
      <c r="C22" s="34">
        <f>C20/12/C21*1000</f>
        <v>280788.50574712647</v>
      </c>
      <c r="D22" s="34">
        <f t="shared" si="2"/>
        <v>280788.50574712647</v>
      </c>
      <c r="E22" s="34">
        <f t="shared" ref="E22" si="11">D22</f>
        <v>280788.50574712647</v>
      </c>
    </row>
    <row r="23" spans="1:7" ht="39" x14ac:dyDescent="0.3">
      <c r="A23" s="11" t="s">
        <v>37</v>
      </c>
      <c r="B23" s="53" t="s">
        <v>2</v>
      </c>
      <c r="C23" s="56">
        <v>12404</v>
      </c>
      <c r="D23" s="56">
        <f>C23/4</f>
        <v>3101</v>
      </c>
      <c r="E23" s="56">
        <f t="shared" ref="E23" si="12">D23</f>
        <v>3101</v>
      </c>
    </row>
    <row r="24" spans="1:7" x14ac:dyDescent="0.3">
      <c r="A24" s="9" t="s">
        <v>4</v>
      </c>
      <c r="B24" s="10" t="s">
        <v>3</v>
      </c>
      <c r="C24" s="41">
        <v>7.5</v>
      </c>
      <c r="D24" s="34">
        <f t="shared" si="2"/>
        <v>7.5</v>
      </c>
      <c r="E24" s="34">
        <f t="shared" ref="E24" si="13">D24</f>
        <v>7.5</v>
      </c>
    </row>
    <row r="25" spans="1:7" ht="21.95" customHeight="1" x14ac:dyDescent="0.3">
      <c r="A25" s="9" t="s">
        <v>26</v>
      </c>
      <c r="B25" s="6" t="s">
        <v>27</v>
      </c>
      <c r="C25" s="34">
        <f>C23/C24/12*1000</f>
        <v>137822.22222222222</v>
      </c>
      <c r="D25" s="34">
        <f t="shared" si="2"/>
        <v>137822.22222222222</v>
      </c>
      <c r="E25" s="34">
        <f t="shared" ref="E25" si="14">D25</f>
        <v>137822.22222222222</v>
      </c>
    </row>
    <row r="26" spans="1:7" ht="25.5" x14ac:dyDescent="0.3">
      <c r="A26" s="5" t="s">
        <v>23</v>
      </c>
      <c r="B26" s="53" t="s">
        <v>2</v>
      </c>
      <c r="C26" s="56">
        <v>18377</v>
      </c>
      <c r="D26" s="56">
        <f>C26/4</f>
        <v>4594.25</v>
      </c>
      <c r="E26" s="56">
        <f t="shared" ref="E26" si="15">D26</f>
        <v>4594.25</v>
      </c>
    </row>
    <row r="27" spans="1:7" x14ac:dyDescent="0.3">
      <c r="A27" s="9" t="s">
        <v>4</v>
      </c>
      <c r="B27" s="10" t="s">
        <v>3</v>
      </c>
      <c r="C27" s="41">
        <v>23</v>
      </c>
      <c r="D27" s="34">
        <f t="shared" si="2"/>
        <v>23</v>
      </c>
      <c r="E27" s="34">
        <f t="shared" ref="E27" si="16">D27</f>
        <v>23</v>
      </c>
    </row>
    <row r="28" spans="1:7" ht="21.95" customHeight="1" x14ac:dyDescent="0.3">
      <c r="A28" s="9" t="s">
        <v>26</v>
      </c>
      <c r="B28" s="6" t="s">
        <v>27</v>
      </c>
      <c r="C28" s="34">
        <f>C26/12/C27*1000</f>
        <v>66583.333333333343</v>
      </c>
      <c r="D28" s="34">
        <f t="shared" si="2"/>
        <v>66583.333333333343</v>
      </c>
      <c r="E28" s="34">
        <f t="shared" ref="E28" si="17">D28</f>
        <v>66583.333333333343</v>
      </c>
    </row>
    <row r="29" spans="1:7" ht="25.5" x14ac:dyDescent="0.3">
      <c r="A29" s="5" t="s">
        <v>5</v>
      </c>
      <c r="B29" s="6" t="s">
        <v>2</v>
      </c>
      <c r="C29" s="48">
        <f>C15*11.188%</f>
        <v>18039.531200000001</v>
      </c>
      <c r="D29" s="48">
        <f t="shared" ref="D29:E29" si="18">D15*11.18%</f>
        <v>4506.6579999999994</v>
      </c>
      <c r="E29" s="48">
        <f t="shared" si="18"/>
        <v>4506.6579999999994</v>
      </c>
    </row>
    <row r="30" spans="1:7" ht="36.75" x14ac:dyDescent="0.3">
      <c r="A30" s="11" t="s">
        <v>6</v>
      </c>
      <c r="B30" s="6" t="s">
        <v>2</v>
      </c>
      <c r="C30" s="56">
        <v>7543</v>
      </c>
      <c r="D30" s="56">
        <f>C30/4</f>
        <v>1885.75</v>
      </c>
      <c r="E30" s="56">
        <f t="shared" ref="E30" si="19">D30</f>
        <v>1885.75</v>
      </c>
    </row>
    <row r="31" spans="1:7" ht="25.5" x14ac:dyDescent="0.3">
      <c r="A31" s="11" t="s">
        <v>7</v>
      </c>
      <c r="B31" s="6" t="s">
        <v>2</v>
      </c>
      <c r="C31" s="48">
        <v>500</v>
      </c>
      <c r="D31" s="56">
        <f t="shared" si="2"/>
        <v>500</v>
      </c>
      <c r="E31" s="56">
        <f t="shared" ref="E31:E32" si="20">D31</f>
        <v>500</v>
      </c>
    </row>
    <row r="32" spans="1:7" ht="36.75" x14ac:dyDescent="0.3">
      <c r="A32" s="11" t="s">
        <v>8</v>
      </c>
      <c r="B32" s="6" t="s">
        <v>2</v>
      </c>
      <c r="C32" s="48"/>
      <c r="D32" s="56">
        <v>108</v>
      </c>
      <c r="E32" s="56">
        <f t="shared" si="20"/>
        <v>108</v>
      </c>
    </row>
    <row r="33" spans="1:5" ht="38.25" customHeight="1" x14ac:dyDescent="0.3">
      <c r="A33" s="11" t="s">
        <v>9</v>
      </c>
      <c r="B33" s="6" t="s">
        <v>2</v>
      </c>
      <c r="C33" s="48">
        <v>8265</v>
      </c>
      <c r="D33" s="56">
        <v>1277</v>
      </c>
      <c r="E33" s="56">
        <f t="shared" ref="E33" si="21">D33</f>
        <v>1277</v>
      </c>
    </row>
    <row r="34" spans="1:5" x14ac:dyDescent="0.3">
      <c r="C34" s="17">
        <f>C33+C32+C31+C30+C29+C15</f>
        <v>195587.5312</v>
      </c>
    </row>
  </sheetData>
  <mergeCells count="7">
    <mergeCell ref="A1:E1"/>
    <mergeCell ref="A2:E2"/>
    <mergeCell ref="A4:E4"/>
    <mergeCell ref="A5:E5"/>
    <mergeCell ref="A9:A10"/>
    <mergeCell ref="B9:B10"/>
    <mergeCell ref="C9:E9"/>
  </mergeCells>
  <pageMargins left="0.51181102362204722" right="0.31496062992125984" top="0.74803149606299213" bottom="0.74803149606299213" header="0.31496062992125984" footer="0.31496062992125984"/>
  <pageSetup paperSize="9" scale="75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7030A0"/>
  </sheetPr>
  <dimension ref="A1:G34"/>
  <sheetViews>
    <sheetView topLeftCell="A25" workbookViewId="0">
      <selection activeCell="C33" sqref="C33"/>
    </sheetView>
  </sheetViews>
  <sheetFormatPr defaultColWidth="9.140625" defaultRowHeight="20.25" x14ac:dyDescent="0.3"/>
  <cols>
    <col min="1" max="1" width="69.42578125" style="2" customWidth="1"/>
    <col min="2" max="2" width="9.140625" style="3"/>
    <col min="3" max="3" width="13.7109375" style="17" customWidth="1"/>
    <col min="4" max="5" width="12" style="17" customWidth="1"/>
    <col min="6" max="7" width="12" style="2" customWidth="1"/>
    <col min="8" max="16384" width="9.140625" style="2"/>
  </cols>
  <sheetData>
    <row r="1" spans="1:7" x14ac:dyDescent="0.3">
      <c r="A1" s="84" t="s">
        <v>15</v>
      </c>
      <c r="B1" s="84"/>
      <c r="C1" s="84"/>
      <c r="D1" s="84"/>
      <c r="E1" s="84"/>
    </row>
    <row r="2" spans="1:7" x14ac:dyDescent="0.3">
      <c r="A2" s="84" t="s">
        <v>67</v>
      </c>
      <c r="B2" s="84"/>
      <c r="C2" s="84"/>
      <c r="D2" s="84"/>
      <c r="E2" s="84"/>
    </row>
    <row r="3" spans="1:7" x14ac:dyDescent="0.3">
      <c r="A3" s="1"/>
    </row>
    <row r="4" spans="1:7" ht="46.5" customHeight="1" x14ac:dyDescent="0.3">
      <c r="A4" s="90" t="s">
        <v>65</v>
      </c>
      <c r="B4" s="90"/>
      <c r="C4" s="90"/>
      <c r="D4" s="90"/>
      <c r="E4" s="90"/>
    </row>
    <row r="5" spans="1:7" ht="15.75" customHeight="1" x14ac:dyDescent="0.3">
      <c r="A5" s="86" t="s">
        <v>16</v>
      </c>
      <c r="B5" s="86"/>
      <c r="C5" s="86"/>
      <c r="D5" s="86"/>
      <c r="E5" s="86"/>
    </row>
    <row r="6" spans="1:7" x14ac:dyDescent="0.3">
      <c r="A6" s="4"/>
    </row>
    <row r="7" spans="1:7" x14ac:dyDescent="0.3">
      <c r="A7" s="12" t="s">
        <v>17</v>
      </c>
    </row>
    <row r="8" spans="1:7" x14ac:dyDescent="0.3">
      <c r="A8" s="1"/>
    </row>
    <row r="9" spans="1:7" x14ac:dyDescent="0.3">
      <c r="A9" s="87" t="s">
        <v>28</v>
      </c>
      <c r="B9" s="88" t="s">
        <v>18</v>
      </c>
      <c r="C9" s="89" t="s">
        <v>68</v>
      </c>
      <c r="D9" s="89"/>
      <c r="E9" s="89"/>
    </row>
    <row r="10" spans="1:7" ht="40.5" x14ac:dyDescent="0.3">
      <c r="A10" s="87"/>
      <c r="B10" s="88"/>
      <c r="C10" s="32" t="s">
        <v>19</v>
      </c>
      <c r="D10" s="32" t="s">
        <v>20</v>
      </c>
      <c r="E10" s="40" t="s">
        <v>14</v>
      </c>
    </row>
    <row r="11" spans="1:7" x14ac:dyDescent="0.3">
      <c r="A11" s="5" t="s">
        <v>21</v>
      </c>
      <c r="B11" s="6" t="s">
        <v>10</v>
      </c>
      <c r="C11" s="51">
        <v>261</v>
      </c>
      <c r="D11" s="51">
        <f>C11</f>
        <v>261</v>
      </c>
      <c r="E11" s="51">
        <f>D11</f>
        <v>261</v>
      </c>
    </row>
    <row r="12" spans="1:7" ht="25.5" x14ac:dyDescent="0.3">
      <c r="A12" s="9" t="s">
        <v>24</v>
      </c>
      <c r="B12" s="6" t="s">
        <v>2</v>
      </c>
      <c r="C12" s="18">
        <f>(C13-C32)/C11</f>
        <v>830.4626681992338</v>
      </c>
      <c r="D12" s="18">
        <f t="shared" ref="D12:E12" si="0">(D13-D32)/D11</f>
        <v>204.26030306513411</v>
      </c>
      <c r="E12" s="18">
        <f t="shared" si="0"/>
        <v>204.26030306513411</v>
      </c>
    </row>
    <row r="13" spans="1:7" ht="25.5" x14ac:dyDescent="0.3">
      <c r="A13" s="5" t="s">
        <v>11</v>
      </c>
      <c r="B13" s="6" t="s">
        <v>2</v>
      </c>
      <c r="C13" s="48">
        <f>C15+C29+C30+C33+C31+C32</f>
        <v>216750.75640000001</v>
      </c>
      <c r="D13" s="48">
        <f t="shared" ref="D13:E13" si="1">D15+D29+D30+D33+D31+D32</f>
        <v>53311.939100000003</v>
      </c>
      <c r="E13" s="48">
        <f t="shared" si="1"/>
        <v>53311.939100000003</v>
      </c>
    </row>
    <row r="14" spans="1:7" x14ac:dyDescent="0.3">
      <c r="A14" s="7" t="s">
        <v>0</v>
      </c>
      <c r="B14" s="8"/>
      <c r="C14" s="18">
        <v>0</v>
      </c>
      <c r="D14" s="34">
        <f t="shared" ref="D14:E33" si="2">C14</f>
        <v>0</v>
      </c>
      <c r="E14" s="18">
        <v>0</v>
      </c>
      <c r="G14" s="17"/>
    </row>
    <row r="15" spans="1:7" ht="25.5" x14ac:dyDescent="0.3">
      <c r="A15" s="5" t="s">
        <v>12</v>
      </c>
      <c r="B15" s="6" t="s">
        <v>2</v>
      </c>
      <c r="C15" s="48">
        <f>C17+C20+C23+C26</f>
        <v>181098</v>
      </c>
      <c r="D15" s="48">
        <f t="shared" ref="D15:E15" si="3">D17+D20+D23+D26</f>
        <v>45274.5</v>
      </c>
      <c r="E15" s="48">
        <f t="shared" si="3"/>
        <v>45274.5</v>
      </c>
    </row>
    <row r="16" spans="1:7" x14ac:dyDescent="0.3">
      <c r="A16" s="7" t="s">
        <v>1</v>
      </c>
      <c r="B16" s="8"/>
      <c r="C16" s="18">
        <v>0</v>
      </c>
      <c r="D16" s="34">
        <f t="shared" si="2"/>
        <v>0</v>
      </c>
      <c r="E16" s="18">
        <v>0</v>
      </c>
    </row>
    <row r="17" spans="1:5" s="22" customFormat="1" ht="25.5" x14ac:dyDescent="0.3">
      <c r="A17" s="19" t="s">
        <v>30</v>
      </c>
      <c r="B17" s="20" t="s">
        <v>2</v>
      </c>
      <c r="C17" s="56">
        <v>11864</v>
      </c>
      <c r="D17" s="56">
        <f>C17/4</f>
        <v>2966</v>
      </c>
      <c r="E17" s="56">
        <f t="shared" si="2"/>
        <v>2966</v>
      </c>
    </row>
    <row r="18" spans="1:5" s="22" customFormat="1" x14ac:dyDescent="0.3">
      <c r="A18" s="26" t="s">
        <v>4</v>
      </c>
      <c r="B18" s="27" t="s">
        <v>3</v>
      </c>
      <c r="C18" s="41">
        <v>5</v>
      </c>
      <c r="D18" s="34">
        <f t="shared" si="2"/>
        <v>5</v>
      </c>
      <c r="E18" s="34">
        <f t="shared" si="2"/>
        <v>5</v>
      </c>
    </row>
    <row r="19" spans="1:5" s="22" customFormat="1" ht="21.95" customHeight="1" x14ac:dyDescent="0.3">
      <c r="A19" s="26" t="s">
        <v>26</v>
      </c>
      <c r="B19" s="20" t="s">
        <v>27</v>
      </c>
      <c r="C19" s="34">
        <f>C17/C18/12*1000+200</f>
        <v>197933.33333333334</v>
      </c>
      <c r="D19" s="34">
        <f t="shared" si="2"/>
        <v>197933.33333333334</v>
      </c>
      <c r="E19" s="34">
        <f>E17*1000/12/E18</f>
        <v>49433.333333333328</v>
      </c>
    </row>
    <row r="20" spans="1:5" s="22" customFormat="1" ht="25.5" x14ac:dyDescent="0.3">
      <c r="A20" s="19" t="s">
        <v>31</v>
      </c>
      <c r="B20" s="20" t="s">
        <v>2</v>
      </c>
      <c r="C20" s="56">
        <v>142289</v>
      </c>
      <c r="D20" s="56">
        <f>C20/4</f>
        <v>35572.25</v>
      </c>
      <c r="E20" s="56">
        <f t="shared" si="2"/>
        <v>35572.25</v>
      </c>
    </row>
    <row r="21" spans="1:5" s="22" customFormat="1" x14ac:dyDescent="0.3">
      <c r="A21" s="26" t="s">
        <v>4</v>
      </c>
      <c r="B21" s="27" t="s">
        <v>3</v>
      </c>
      <c r="C21" s="41">
        <v>41.7</v>
      </c>
      <c r="D21" s="34">
        <f t="shared" si="2"/>
        <v>41.7</v>
      </c>
      <c r="E21" s="34">
        <f t="shared" si="2"/>
        <v>41.7</v>
      </c>
    </row>
    <row r="22" spans="1:5" ht="21.95" customHeight="1" x14ac:dyDescent="0.3">
      <c r="A22" s="9" t="s">
        <v>26</v>
      </c>
      <c r="B22" s="6" t="s">
        <v>27</v>
      </c>
      <c r="C22" s="34">
        <f>C20/12/C21*1000</f>
        <v>284350.51958433253</v>
      </c>
      <c r="D22" s="34">
        <f t="shared" si="2"/>
        <v>284350.51958433253</v>
      </c>
      <c r="E22" s="34">
        <f t="shared" ref="E22" si="4">E20/12/E21*1000</f>
        <v>71087.629896083134</v>
      </c>
    </row>
    <row r="23" spans="1:5" ht="39" x14ac:dyDescent="0.3">
      <c r="A23" s="11" t="s">
        <v>37</v>
      </c>
      <c r="B23" s="6" t="s">
        <v>2</v>
      </c>
      <c r="C23" s="56">
        <v>11241</v>
      </c>
      <c r="D23" s="56">
        <f>C23/4</f>
        <v>2810.25</v>
      </c>
      <c r="E23" s="56">
        <f t="shared" si="2"/>
        <v>2810.25</v>
      </c>
    </row>
    <row r="24" spans="1:5" x14ac:dyDescent="0.3">
      <c r="A24" s="9" t="s">
        <v>4</v>
      </c>
      <c r="B24" s="10" t="s">
        <v>3</v>
      </c>
      <c r="C24" s="41">
        <v>6</v>
      </c>
      <c r="D24" s="34">
        <f t="shared" si="2"/>
        <v>6</v>
      </c>
      <c r="E24" s="34">
        <f t="shared" si="2"/>
        <v>6</v>
      </c>
    </row>
    <row r="25" spans="1:5" ht="21.95" customHeight="1" x14ac:dyDescent="0.3">
      <c r="A25" s="9" t="s">
        <v>26</v>
      </c>
      <c r="B25" s="6" t="s">
        <v>27</v>
      </c>
      <c r="C25" s="34">
        <f>C23/C24/12*1000</f>
        <v>156125</v>
      </c>
      <c r="D25" s="34">
        <f t="shared" si="2"/>
        <v>156125</v>
      </c>
      <c r="E25" s="34">
        <f t="shared" ref="E25" si="5">E23/E24/12*1000</f>
        <v>39031.25</v>
      </c>
    </row>
    <row r="26" spans="1:5" ht="25.5" x14ac:dyDescent="0.3">
      <c r="A26" s="5" t="s">
        <v>23</v>
      </c>
      <c r="B26" s="6" t="s">
        <v>2</v>
      </c>
      <c r="C26" s="56">
        <v>15704</v>
      </c>
      <c r="D26" s="56">
        <f>C26/4</f>
        <v>3926</v>
      </c>
      <c r="E26" s="56">
        <f t="shared" si="2"/>
        <v>3926</v>
      </c>
    </row>
    <row r="27" spans="1:5" x14ac:dyDescent="0.3">
      <c r="A27" s="9" t="s">
        <v>4</v>
      </c>
      <c r="B27" s="10" t="s">
        <v>3</v>
      </c>
      <c r="C27" s="41">
        <v>19.5</v>
      </c>
      <c r="D27" s="34">
        <f t="shared" si="2"/>
        <v>19.5</v>
      </c>
      <c r="E27" s="34">
        <f t="shared" si="2"/>
        <v>19.5</v>
      </c>
    </row>
    <row r="28" spans="1:5" ht="21.95" customHeight="1" x14ac:dyDescent="0.3">
      <c r="A28" s="9" t="s">
        <v>26</v>
      </c>
      <c r="B28" s="6" t="s">
        <v>27</v>
      </c>
      <c r="C28" s="34">
        <f>C26/12/C27*1000</f>
        <v>67111.111111111109</v>
      </c>
      <c r="D28" s="34">
        <f t="shared" si="2"/>
        <v>67111.111111111109</v>
      </c>
      <c r="E28" s="34">
        <f t="shared" ref="E28" si="6">E26/12/E27*1000</f>
        <v>16777.777777777777</v>
      </c>
    </row>
    <row r="29" spans="1:5" ht="25.5" x14ac:dyDescent="0.3">
      <c r="A29" s="5" t="s">
        <v>5</v>
      </c>
      <c r="B29" s="6" t="s">
        <v>2</v>
      </c>
      <c r="C29" s="48">
        <f>C15*11.18%</f>
        <v>20246.756399999998</v>
      </c>
      <c r="D29" s="48">
        <f t="shared" ref="D29:E29" si="7">D15*11.18%</f>
        <v>5061.6890999999996</v>
      </c>
      <c r="E29" s="48">
        <f t="shared" si="7"/>
        <v>5061.6890999999996</v>
      </c>
    </row>
    <row r="30" spans="1:5" ht="36.75" x14ac:dyDescent="0.3">
      <c r="A30" s="11" t="s">
        <v>6</v>
      </c>
      <c r="B30" s="6" t="s">
        <v>2</v>
      </c>
      <c r="C30" s="48">
        <v>6567</v>
      </c>
      <c r="D30" s="56">
        <f>C30/4</f>
        <v>1641.75</v>
      </c>
      <c r="E30" s="56">
        <f t="shared" si="2"/>
        <v>1641.75</v>
      </c>
    </row>
    <row r="31" spans="1:5" ht="25.5" x14ac:dyDescent="0.3">
      <c r="A31" s="11" t="s">
        <v>7</v>
      </c>
      <c r="B31" s="6" t="s">
        <v>2</v>
      </c>
      <c r="C31" s="48">
        <v>500</v>
      </c>
      <c r="D31" s="56"/>
      <c r="E31" s="56">
        <f t="shared" si="2"/>
        <v>0</v>
      </c>
    </row>
    <row r="32" spans="1:5" ht="36.75" x14ac:dyDescent="0.3">
      <c r="A32" s="11" t="s">
        <v>8</v>
      </c>
      <c r="B32" s="6" t="s">
        <v>2</v>
      </c>
      <c r="C32" s="48"/>
      <c r="D32" s="56"/>
      <c r="E32" s="56"/>
    </row>
    <row r="33" spans="1:5" ht="38.25" customHeight="1" x14ac:dyDescent="0.3">
      <c r="A33" s="11" t="s">
        <v>9</v>
      </c>
      <c r="B33" s="6" t="s">
        <v>2</v>
      </c>
      <c r="C33" s="63">
        <v>8339</v>
      </c>
      <c r="D33" s="56">
        <v>1334</v>
      </c>
      <c r="E33" s="56">
        <f t="shared" si="2"/>
        <v>1334</v>
      </c>
    </row>
    <row r="34" spans="1:5" x14ac:dyDescent="0.3">
      <c r="C34" s="17">
        <f>C33+C32+C31+C30+C29+C15</f>
        <v>216750.75640000001</v>
      </c>
    </row>
  </sheetData>
  <mergeCells count="7">
    <mergeCell ref="A1:E1"/>
    <mergeCell ref="A2:E2"/>
    <mergeCell ref="A4:E4"/>
    <mergeCell ref="A5:E5"/>
    <mergeCell ref="A9:A10"/>
    <mergeCell ref="B9:B10"/>
    <mergeCell ref="C9:E9"/>
  </mergeCells>
  <pageMargins left="0.51181102362204722" right="0.31496062992125984" top="0.74803149606299213" bottom="0.74803149606299213" header="0.31496062992125984" footer="0.31496062992125984"/>
  <pageSetup paperSize="9" scale="75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4"/>
  <sheetViews>
    <sheetView topLeftCell="A23" workbookViewId="0">
      <selection activeCell="C33" sqref="C33"/>
    </sheetView>
  </sheetViews>
  <sheetFormatPr defaultColWidth="9.140625" defaultRowHeight="20.25" x14ac:dyDescent="0.3"/>
  <cols>
    <col min="1" max="1" width="69.42578125" style="2" customWidth="1"/>
    <col min="2" max="2" width="9.140625" style="3"/>
    <col min="3" max="3" width="17.28515625" style="17" customWidth="1"/>
    <col min="4" max="5" width="12" style="17" customWidth="1"/>
    <col min="6" max="7" width="12" style="2" customWidth="1"/>
    <col min="8" max="16384" width="9.140625" style="2"/>
  </cols>
  <sheetData>
    <row r="1" spans="1:7" x14ac:dyDescent="0.3">
      <c r="A1" s="84" t="s">
        <v>15</v>
      </c>
      <c r="B1" s="84"/>
      <c r="C1" s="84"/>
      <c r="D1" s="84"/>
      <c r="E1" s="84"/>
    </row>
    <row r="2" spans="1:7" x14ac:dyDescent="0.3">
      <c r="A2" s="84" t="s">
        <v>67</v>
      </c>
      <c r="B2" s="84"/>
      <c r="C2" s="84"/>
      <c r="D2" s="84"/>
      <c r="E2" s="84"/>
    </row>
    <row r="3" spans="1:7" x14ac:dyDescent="0.3">
      <c r="A3" s="1"/>
    </row>
    <row r="4" spans="1:7" ht="45" customHeight="1" x14ac:dyDescent="0.3">
      <c r="A4" s="90" t="s">
        <v>64</v>
      </c>
      <c r="B4" s="90"/>
      <c r="C4" s="90"/>
      <c r="D4" s="90"/>
      <c r="E4" s="90"/>
    </row>
    <row r="5" spans="1:7" ht="15.75" customHeight="1" x14ac:dyDescent="0.3">
      <c r="A5" s="86" t="s">
        <v>16</v>
      </c>
      <c r="B5" s="86"/>
      <c r="C5" s="86"/>
      <c r="D5" s="86"/>
      <c r="E5" s="86"/>
    </row>
    <row r="6" spans="1:7" x14ac:dyDescent="0.3">
      <c r="A6" s="4"/>
    </row>
    <row r="7" spans="1:7" x14ac:dyDescent="0.3">
      <c r="A7" s="12" t="s">
        <v>17</v>
      </c>
    </row>
    <row r="8" spans="1:7" x14ac:dyDescent="0.3">
      <c r="A8" s="1"/>
    </row>
    <row r="9" spans="1:7" x14ac:dyDescent="0.3">
      <c r="A9" s="87" t="s">
        <v>28</v>
      </c>
      <c r="B9" s="88" t="s">
        <v>18</v>
      </c>
      <c r="C9" s="89" t="s">
        <v>68</v>
      </c>
      <c r="D9" s="89"/>
      <c r="E9" s="89"/>
    </row>
    <row r="10" spans="1:7" ht="40.5" x14ac:dyDescent="0.3">
      <c r="A10" s="87"/>
      <c r="B10" s="88"/>
      <c r="C10" s="32" t="s">
        <v>19</v>
      </c>
      <c r="D10" s="32" t="s">
        <v>20</v>
      </c>
      <c r="E10" s="40" t="s">
        <v>14</v>
      </c>
    </row>
    <row r="11" spans="1:7" x14ac:dyDescent="0.3">
      <c r="A11" s="5" t="s">
        <v>21</v>
      </c>
      <c r="B11" s="6" t="s">
        <v>10</v>
      </c>
      <c r="C11" s="51">
        <v>127</v>
      </c>
      <c r="D11" s="51">
        <f>C11</f>
        <v>127</v>
      </c>
      <c r="E11" s="51">
        <f>D11</f>
        <v>127</v>
      </c>
    </row>
    <row r="12" spans="1:7" ht="25.5" x14ac:dyDescent="0.3">
      <c r="A12" s="9" t="s">
        <v>24</v>
      </c>
      <c r="B12" s="6" t="s">
        <v>2</v>
      </c>
      <c r="C12" s="18">
        <f>(C13-C32)/C11</f>
        <v>1602.6663748031494</v>
      </c>
      <c r="D12" s="18">
        <f t="shared" ref="D12:E12" si="0">(D13-D32)/D11</f>
        <v>397.31364094488191</v>
      </c>
      <c r="E12" s="18">
        <f t="shared" si="0"/>
        <v>397.31364094488191</v>
      </c>
    </row>
    <row r="13" spans="1:7" ht="25.5" x14ac:dyDescent="0.3">
      <c r="A13" s="5" t="s">
        <v>11</v>
      </c>
      <c r="B13" s="6" t="s">
        <v>2</v>
      </c>
      <c r="C13" s="48">
        <f>C15+C29+C30+C33+C31+C32</f>
        <v>208744.62959999999</v>
      </c>
      <c r="D13" s="48">
        <f t="shared" ref="D13:E13" si="1">D15+D29+D30+D33+D31+D32</f>
        <v>55664.832399999999</v>
      </c>
      <c r="E13" s="48">
        <f t="shared" si="1"/>
        <v>55664.832399999999</v>
      </c>
    </row>
    <row r="14" spans="1:7" x14ac:dyDescent="0.3">
      <c r="A14" s="7" t="s">
        <v>0</v>
      </c>
      <c r="B14" s="8"/>
      <c r="C14" s="18">
        <v>0</v>
      </c>
      <c r="D14" s="34">
        <f t="shared" ref="D14:E33" si="2">C14</f>
        <v>0</v>
      </c>
      <c r="E14" s="34">
        <f t="shared" si="2"/>
        <v>0</v>
      </c>
      <c r="G14" s="17"/>
    </row>
    <row r="15" spans="1:7" ht="25.5" x14ac:dyDescent="0.3">
      <c r="A15" s="5" t="s">
        <v>12</v>
      </c>
      <c r="B15" s="6" t="s">
        <v>2</v>
      </c>
      <c r="C15" s="48">
        <f>C17+C20+C23+C26</f>
        <v>169672</v>
      </c>
      <c r="D15" s="48">
        <f t="shared" ref="D15:E15" si="3">D17+D20+D23+D26</f>
        <v>42418</v>
      </c>
      <c r="E15" s="48">
        <f t="shared" si="3"/>
        <v>42418</v>
      </c>
    </row>
    <row r="16" spans="1:7" x14ac:dyDescent="0.3">
      <c r="A16" s="7" t="s">
        <v>1</v>
      </c>
      <c r="B16" s="8"/>
      <c r="C16" s="18">
        <v>0</v>
      </c>
      <c r="D16" s="34">
        <f t="shared" si="2"/>
        <v>0</v>
      </c>
      <c r="E16" s="34">
        <f t="shared" si="2"/>
        <v>0</v>
      </c>
    </row>
    <row r="17" spans="1:5" s="22" customFormat="1" ht="25.5" x14ac:dyDescent="0.3">
      <c r="A17" s="19" t="s">
        <v>30</v>
      </c>
      <c r="B17" s="20" t="s">
        <v>2</v>
      </c>
      <c r="C17" s="56">
        <v>9285</v>
      </c>
      <c r="D17" s="56">
        <f>C17/4</f>
        <v>2321.25</v>
      </c>
      <c r="E17" s="56">
        <f t="shared" si="2"/>
        <v>2321.25</v>
      </c>
    </row>
    <row r="18" spans="1:5" s="22" customFormat="1" x14ac:dyDescent="0.3">
      <c r="A18" s="26" t="s">
        <v>4</v>
      </c>
      <c r="B18" s="27" t="s">
        <v>3</v>
      </c>
      <c r="C18" s="41">
        <v>4</v>
      </c>
      <c r="D18" s="34">
        <f t="shared" si="2"/>
        <v>4</v>
      </c>
      <c r="E18" s="34">
        <f t="shared" si="2"/>
        <v>4</v>
      </c>
    </row>
    <row r="19" spans="1:5" s="22" customFormat="1" ht="21.95" customHeight="1" x14ac:dyDescent="0.3">
      <c r="A19" s="26" t="s">
        <v>26</v>
      </c>
      <c r="B19" s="20" t="s">
        <v>27</v>
      </c>
      <c r="C19" s="34">
        <f>C17/C18/12*1000+200</f>
        <v>193637.5</v>
      </c>
      <c r="D19" s="34">
        <f t="shared" si="2"/>
        <v>193637.5</v>
      </c>
      <c r="E19" s="34">
        <f t="shared" si="2"/>
        <v>193637.5</v>
      </c>
    </row>
    <row r="20" spans="1:5" s="22" customFormat="1" ht="25.5" x14ac:dyDescent="0.3">
      <c r="A20" s="19" t="s">
        <v>31</v>
      </c>
      <c r="B20" s="20" t="s">
        <v>2</v>
      </c>
      <c r="C20" s="56">
        <v>132506</v>
      </c>
      <c r="D20" s="56">
        <f>C20/4</f>
        <v>33126.5</v>
      </c>
      <c r="E20" s="56">
        <f t="shared" si="2"/>
        <v>33126.5</v>
      </c>
    </row>
    <row r="21" spans="1:5" s="22" customFormat="1" x14ac:dyDescent="0.3">
      <c r="A21" s="26" t="s">
        <v>4</v>
      </c>
      <c r="B21" s="27" t="s">
        <v>3</v>
      </c>
      <c r="C21" s="41">
        <v>39.9</v>
      </c>
      <c r="D21" s="34">
        <f t="shared" si="2"/>
        <v>39.9</v>
      </c>
      <c r="E21" s="34">
        <f t="shared" si="2"/>
        <v>39.9</v>
      </c>
    </row>
    <row r="22" spans="1:5" s="22" customFormat="1" ht="21.95" customHeight="1" x14ac:dyDescent="0.3">
      <c r="A22" s="26" t="s">
        <v>26</v>
      </c>
      <c r="B22" s="20" t="s">
        <v>27</v>
      </c>
      <c r="C22" s="34">
        <f>C20/12/C21*1000</f>
        <v>276746.03174603177</v>
      </c>
      <c r="D22" s="34">
        <f t="shared" si="2"/>
        <v>276746.03174603177</v>
      </c>
      <c r="E22" s="34">
        <f t="shared" si="2"/>
        <v>276746.03174603177</v>
      </c>
    </row>
    <row r="23" spans="1:5" s="22" customFormat="1" ht="39" x14ac:dyDescent="0.3">
      <c r="A23" s="28" t="s">
        <v>37</v>
      </c>
      <c r="B23" s="20" t="s">
        <v>2</v>
      </c>
      <c r="C23" s="56">
        <v>11312</v>
      </c>
      <c r="D23" s="56">
        <f>C23/4</f>
        <v>2828</v>
      </c>
      <c r="E23" s="56">
        <f t="shared" si="2"/>
        <v>2828</v>
      </c>
    </row>
    <row r="24" spans="1:5" s="22" customFormat="1" x14ac:dyDescent="0.3">
      <c r="A24" s="26" t="s">
        <v>4</v>
      </c>
      <c r="B24" s="27" t="s">
        <v>3</v>
      </c>
      <c r="C24" s="41">
        <v>7</v>
      </c>
      <c r="D24" s="34">
        <f t="shared" si="2"/>
        <v>7</v>
      </c>
      <c r="E24" s="34">
        <f t="shared" si="2"/>
        <v>7</v>
      </c>
    </row>
    <row r="25" spans="1:5" s="22" customFormat="1" ht="21.95" customHeight="1" x14ac:dyDescent="0.3">
      <c r="A25" s="26" t="s">
        <v>26</v>
      </c>
      <c r="B25" s="20" t="s">
        <v>27</v>
      </c>
      <c r="C25" s="34">
        <f>C23/C24/12*1000</f>
        <v>134666.66666666666</v>
      </c>
      <c r="D25" s="34">
        <f t="shared" si="2"/>
        <v>134666.66666666666</v>
      </c>
      <c r="E25" s="34">
        <f t="shared" si="2"/>
        <v>134666.66666666666</v>
      </c>
    </row>
    <row r="26" spans="1:5" ht="25.5" x14ac:dyDescent="0.3">
      <c r="A26" s="5" t="s">
        <v>23</v>
      </c>
      <c r="B26" s="6" t="s">
        <v>2</v>
      </c>
      <c r="C26" s="56">
        <v>16569</v>
      </c>
      <c r="D26" s="56">
        <f>C26/4</f>
        <v>4142.25</v>
      </c>
      <c r="E26" s="56">
        <f t="shared" si="2"/>
        <v>4142.25</v>
      </c>
    </row>
    <row r="27" spans="1:5" x14ac:dyDescent="0.3">
      <c r="A27" s="9" t="s">
        <v>4</v>
      </c>
      <c r="B27" s="10" t="s">
        <v>3</v>
      </c>
      <c r="C27" s="41">
        <v>21.5</v>
      </c>
      <c r="D27" s="34">
        <f t="shared" si="2"/>
        <v>21.5</v>
      </c>
      <c r="E27" s="34">
        <f t="shared" si="2"/>
        <v>21.5</v>
      </c>
    </row>
    <row r="28" spans="1:5" ht="21.95" customHeight="1" x14ac:dyDescent="0.3">
      <c r="A28" s="9" t="s">
        <v>26</v>
      </c>
      <c r="B28" s="6" t="s">
        <v>27</v>
      </c>
      <c r="C28" s="34">
        <f>C26/12/C27*1000</f>
        <v>64220.930232558145</v>
      </c>
      <c r="D28" s="34">
        <f t="shared" si="2"/>
        <v>64220.930232558145</v>
      </c>
      <c r="E28" s="34">
        <f t="shared" si="2"/>
        <v>64220.930232558145</v>
      </c>
    </row>
    <row r="29" spans="1:5" ht="25.5" x14ac:dyDescent="0.3">
      <c r="A29" s="5" t="s">
        <v>5</v>
      </c>
      <c r="B29" s="6" t="s">
        <v>2</v>
      </c>
      <c r="C29" s="48">
        <f>C15*11.18%</f>
        <v>18969.329600000001</v>
      </c>
      <c r="D29" s="48">
        <f t="shared" ref="D29:E29" si="4">D15*11.18%</f>
        <v>4742.3324000000002</v>
      </c>
      <c r="E29" s="48">
        <f t="shared" si="4"/>
        <v>4742.3324000000002</v>
      </c>
    </row>
    <row r="30" spans="1:5" ht="36.75" x14ac:dyDescent="0.3">
      <c r="A30" s="11" t="s">
        <v>6</v>
      </c>
      <c r="B30" s="6" t="s">
        <v>2</v>
      </c>
      <c r="C30" s="48">
        <v>6038</v>
      </c>
      <c r="D30" s="56">
        <f>C30/4</f>
        <v>1509.5</v>
      </c>
      <c r="E30" s="56">
        <f t="shared" si="2"/>
        <v>1509.5</v>
      </c>
    </row>
    <row r="31" spans="1:5" ht="25.5" x14ac:dyDescent="0.3">
      <c r="A31" s="11" t="s">
        <v>7</v>
      </c>
      <c r="B31" s="6" t="s">
        <v>2</v>
      </c>
      <c r="C31" s="18">
        <v>500</v>
      </c>
      <c r="D31" s="34">
        <f t="shared" si="2"/>
        <v>500</v>
      </c>
      <c r="E31" s="34">
        <f t="shared" si="2"/>
        <v>500</v>
      </c>
    </row>
    <row r="32" spans="1:5" ht="36.75" x14ac:dyDescent="0.3">
      <c r="A32" s="11" t="s">
        <v>8</v>
      </c>
      <c r="B32" s="6" t="s">
        <v>2</v>
      </c>
      <c r="C32" s="48">
        <v>5206</v>
      </c>
      <c r="D32" s="56">
        <f t="shared" si="2"/>
        <v>5206</v>
      </c>
      <c r="E32" s="56">
        <f t="shared" si="2"/>
        <v>5206</v>
      </c>
    </row>
    <row r="33" spans="1:5" ht="38.25" customHeight="1" x14ac:dyDescent="0.3">
      <c r="A33" s="11" t="s">
        <v>9</v>
      </c>
      <c r="B33" s="6" t="s">
        <v>2</v>
      </c>
      <c r="C33" s="48">
        <v>8359.2999999999993</v>
      </c>
      <c r="D33" s="56">
        <v>1289</v>
      </c>
      <c r="E33" s="56">
        <f t="shared" si="2"/>
        <v>1289</v>
      </c>
    </row>
    <row r="34" spans="1:5" x14ac:dyDescent="0.3">
      <c r="C34" s="17">
        <f>C33+C32+C31+C30+C29+C15</f>
        <v>208744.62959999999</v>
      </c>
    </row>
  </sheetData>
  <mergeCells count="7">
    <mergeCell ref="A1:E1"/>
    <mergeCell ref="A2:E2"/>
    <mergeCell ref="A4:E4"/>
    <mergeCell ref="A5:E5"/>
    <mergeCell ref="A9:A10"/>
    <mergeCell ref="B9:B10"/>
    <mergeCell ref="C9:E9"/>
  </mergeCells>
  <pageMargins left="0.51181102362204722" right="0.31496062992125984" top="0.74803149606299213" bottom="0.74803149606299213" header="0.31496062992125984" footer="0.31496062992125984"/>
  <pageSetup paperSize="9" scale="75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4"/>
  <sheetViews>
    <sheetView topLeftCell="A28" workbookViewId="0">
      <selection activeCell="C31" sqref="C31"/>
    </sheetView>
  </sheetViews>
  <sheetFormatPr defaultColWidth="9.140625" defaultRowHeight="20.25" x14ac:dyDescent="0.3"/>
  <cols>
    <col min="1" max="1" width="69.42578125" style="2" customWidth="1"/>
    <col min="2" max="2" width="9.140625" style="3"/>
    <col min="3" max="5" width="12" style="17" customWidth="1"/>
    <col min="6" max="7" width="12" style="2" customWidth="1"/>
    <col min="8" max="16384" width="9.140625" style="2"/>
  </cols>
  <sheetData>
    <row r="1" spans="1:7" x14ac:dyDescent="0.3">
      <c r="A1" s="84" t="s">
        <v>15</v>
      </c>
      <c r="B1" s="84"/>
      <c r="C1" s="84"/>
      <c r="D1" s="84"/>
      <c r="E1" s="84"/>
    </row>
    <row r="2" spans="1:7" x14ac:dyDescent="0.3">
      <c r="A2" s="84" t="s">
        <v>67</v>
      </c>
      <c r="B2" s="84"/>
      <c r="C2" s="84"/>
      <c r="D2" s="84"/>
      <c r="E2" s="84"/>
    </row>
    <row r="3" spans="1:7" x14ac:dyDescent="0.3">
      <c r="A3" s="1"/>
    </row>
    <row r="4" spans="1:7" ht="47.25" customHeight="1" x14ac:dyDescent="0.3">
      <c r="A4" s="90" t="s">
        <v>63</v>
      </c>
      <c r="B4" s="90"/>
      <c r="C4" s="90"/>
      <c r="D4" s="90"/>
      <c r="E4" s="90"/>
    </row>
    <row r="5" spans="1:7" ht="15.75" customHeight="1" x14ac:dyDescent="0.3">
      <c r="A5" s="86" t="s">
        <v>16</v>
      </c>
      <c r="B5" s="86"/>
      <c r="C5" s="86"/>
      <c r="D5" s="86"/>
      <c r="E5" s="86"/>
    </row>
    <row r="6" spans="1:7" x14ac:dyDescent="0.3">
      <c r="A6" s="4"/>
    </row>
    <row r="7" spans="1:7" x14ac:dyDescent="0.3">
      <c r="A7" s="12" t="s">
        <v>17</v>
      </c>
    </row>
    <row r="8" spans="1:7" x14ac:dyDescent="0.3">
      <c r="A8" s="1"/>
    </row>
    <row r="9" spans="1:7" x14ac:dyDescent="0.3">
      <c r="A9" s="87" t="s">
        <v>28</v>
      </c>
      <c r="B9" s="88" t="s">
        <v>18</v>
      </c>
      <c r="C9" s="89" t="s">
        <v>68</v>
      </c>
      <c r="D9" s="89"/>
      <c r="E9" s="89"/>
    </row>
    <row r="10" spans="1:7" ht="40.5" x14ac:dyDescent="0.3">
      <c r="A10" s="87"/>
      <c r="B10" s="88"/>
      <c r="C10" s="32" t="s">
        <v>19</v>
      </c>
      <c r="D10" s="32" t="s">
        <v>20</v>
      </c>
      <c r="E10" s="40" t="s">
        <v>14</v>
      </c>
    </row>
    <row r="11" spans="1:7" x14ac:dyDescent="0.3">
      <c r="A11" s="5" t="s">
        <v>21</v>
      </c>
      <c r="B11" s="6" t="s">
        <v>10</v>
      </c>
      <c r="C11" s="51">
        <v>107</v>
      </c>
      <c r="D11" s="51">
        <f>C11</f>
        <v>107</v>
      </c>
      <c r="E11" s="51">
        <f>D11</f>
        <v>107</v>
      </c>
    </row>
    <row r="12" spans="1:7" ht="25.5" x14ac:dyDescent="0.3">
      <c r="A12" s="9" t="s">
        <v>24</v>
      </c>
      <c r="B12" s="6" t="s">
        <v>2</v>
      </c>
      <c r="C12" s="18">
        <f>(C13-C32)/C11</f>
        <v>1205.7492280373833</v>
      </c>
      <c r="D12" s="18">
        <f t="shared" ref="D12:E12" si="0">(D13-D32)/D11</f>
        <v>293.48637242990657</v>
      </c>
      <c r="E12" s="18">
        <f t="shared" si="0"/>
        <v>293.48637242990657</v>
      </c>
    </row>
    <row r="13" spans="1:7" ht="25.5" x14ac:dyDescent="0.3">
      <c r="A13" s="5" t="s">
        <v>11</v>
      </c>
      <c r="B13" s="6" t="s">
        <v>2</v>
      </c>
      <c r="C13" s="48">
        <f>C15+C29+C30+C33+C31+C32</f>
        <v>133560.16740000001</v>
      </c>
      <c r="D13" s="48">
        <f t="shared" ref="D13:E13" si="1">D15+D29+D30+D33+D31+D32</f>
        <v>32539.291850000001</v>
      </c>
      <c r="E13" s="48">
        <f t="shared" si="1"/>
        <v>31403.041850000001</v>
      </c>
    </row>
    <row r="14" spans="1:7" x14ac:dyDescent="0.3">
      <c r="A14" s="7" t="s">
        <v>0</v>
      </c>
      <c r="B14" s="8"/>
      <c r="C14" s="18">
        <v>0</v>
      </c>
      <c r="D14" s="34">
        <f t="shared" ref="D14:E33" si="2">C14</f>
        <v>0</v>
      </c>
      <c r="E14" s="34">
        <f t="shared" si="2"/>
        <v>0</v>
      </c>
      <c r="G14" s="17"/>
    </row>
    <row r="15" spans="1:7" ht="25.5" x14ac:dyDescent="0.3">
      <c r="A15" s="5" t="s">
        <v>12</v>
      </c>
      <c r="B15" s="6" t="s">
        <v>2</v>
      </c>
      <c r="C15" s="48">
        <f>C17+C20+C23+C26</f>
        <v>100243</v>
      </c>
      <c r="D15" s="48">
        <f t="shared" ref="D15:E15" si="3">D17+D20+D23+D26</f>
        <v>25060.75</v>
      </c>
      <c r="E15" s="48">
        <f t="shared" si="3"/>
        <v>25060.75</v>
      </c>
    </row>
    <row r="16" spans="1:7" x14ac:dyDescent="0.3">
      <c r="A16" s="7" t="s">
        <v>1</v>
      </c>
      <c r="B16" s="8"/>
      <c r="C16" s="18">
        <v>0</v>
      </c>
      <c r="D16" s="34">
        <f t="shared" si="2"/>
        <v>0</v>
      </c>
      <c r="E16" s="34">
        <f t="shared" si="2"/>
        <v>0</v>
      </c>
    </row>
    <row r="17" spans="1:5" s="22" customFormat="1" ht="25.5" x14ac:dyDescent="0.3">
      <c r="A17" s="19" t="s">
        <v>30</v>
      </c>
      <c r="B17" s="20" t="s">
        <v>2</v>
      </c>
      <c r="C17" s="56">
        <v>9051</v>
      </c>
      <c r="D17" s="56">
        <f>C17/4</f>
        <v>2262.75</v>
      </c>
      <c r="E17" s="56">
        <f t="shared" si="2"/>
        <v>2262.75</v>
      </c>
    </row>
    <row r="18" spans="1:5" s="22" customFormat="1" x14ac:dyDescent="0.3">
      <c r="A18" s="26" t="s">
        <v>4</v>
      </c>
      <c r="B18" s="27" t="s">
        <v>3</v>
      </c>
      <c r="C18" s="41">
        <v>3</v>
      </c>
      <c r="D18" s="34">
        <f t="shared" si="2"/>
        <v>3</v>
      </c>
      <c r="E18" s="34">
        <f t="shared" si="2"/>
        <v>3</v>
      </c>
    </row>
    <row r="19" spans="1:5" s="22" customFormat="1" ht="21.95" customHeight="1" x14ac:dyDescent="0.3">
      <c r="A19" s="26" t="s">
        <v>26</v>
      </c>
      <c r="B19" s="20" t="s">
        <v>27</v>
      </c>
      <c r="C19" s="34">
        <f>C17/C18/12*1000+200</f>
        <v>251616.66666666666</v>
      </c>
      <c r="D19" s="34">
        <f t="shared" si="2"/>
        <v>251616.66666666666</v>
      </c>
      <c r="E19" s="34">
        <f t="shared" si="2"/>
        <v>251616.66666666666</v>
      </c>
    </row>
    <row r="20" spans="1:5" s="22" customFormat="1" ht="25.5" x14ac:dyDescent="0.3">
      <c r="A20" s="19" t="s">
        <v>31</v>
      </c>
      <c r="B20" s="20" t="s">
        <v>2</v>
      </c>
      <c r="C20" s="56">
        <v>67736</v>
      </c>
      <c r="D20" s="56">
        <f>C20/4</f>
        <v>16934</v>
      </c>
      <c r="E20" s="56">
        <f t="shared" si="2"/>
        <v>16934</v>
      </c>
    </row>
    <row r="21" spans="1:5" s="22" customFormat="1" x14ac:dyDescent="0.3">
      <c r="A21" s="26" t="s">
        <v>4</v>
      </c>
      <c r="B21" s="27" t="s">
        <v>3</v>
      </c>
      <c r="C21" s="41">
        <v>22.8</v>
      </c>
      <c r="D21" s="34">
        <f t="shared" si="2"/>
        <v>22.8</v>
      </c>
      <c r="E21" s="34">
        <f t="shared" si="2"/>
        <v>22.8</v>
      </c>
    </row>
    <row r="22" spans="1:5" ht="21.95" customHeight="1" x14ac:dyDescent="0.3">
      <c r="A22" s="9" t="s">
        <v>26</v>
      </c>
      <c r="B22" s="6" t="s">
        <v>27</v>
      </c>
      <c r="C22" s="34">
        <v>21.1</v>
      </c>
      <c r="D22" s="34">
        <f t="shared" si="2"/>
        <v>21.1</v>
      </c>
      <c r="E22" s="34">
        <f t="shared" si="2"/>
        <v>21.1</v>
      </c>
    </row>
    <row r="23" spans="1:5" ht="39" x14ac:dyDescent="0.3">
      <c r="A23" s="11" t="s">
        <v>37</v>
      </c>
      <c r="B23" s="53" t="s">
        <v>2</v>
      </c>
      <c r="C23" s="56">
        <v>9444</v>
      </c>
      <c r="D23" s="56">
        <f>C23/4</f>
        <v>2361</v>
      </c>
      <c r="E23" s="56">
        <f t="shared" si="2"/>
        <v>2361</v>
      </c>
    </row>
    <row r="24" spans="1:5" x14ac:dyDescent="0.3">
      <c r="A24" s="9" t="s">
        <v>4</v>
      </c>
      <c r="B24" s="10" t="s">
        <v>3</v>
      </c>
      <c r="C24" s="41">
        <v>6</v>
      </c>
      <c r="D24" s="34">
        <f t="shared" si="2"/>
        <v>6</v>
      </c>
      <c r="E24" s="34">
        <f t="shared" si="2"/>
        <v>6</v>
      </c>
    </row>
    <row r="25" spans="1:5" ht="21.95" customHeight="1" x14ac:dyDescent="0.3">
      <c r="A25" s="9" t="s">
        <v>26</v>
      </c>
      <c r="B25" s="6" t="s">
        <v>27</v>
      </c>
      <c r="C25" s="34">
        <f>C23/C24/12*1000</f>
        <v>131166.66666666666</v>
      </c>
      <c r="D25" s="34">
        <f t="shared" si="2"/>
        <v>131166.66666666666</v>
      </c>
      <c r="E25" s="34">
        <f t="shared" si="2"/>
        <v>131166.66666666666</v>
      </c>
    </row>
    <row r="26" spans="1:5" ht="25.5" x14ac:dyDescent="0.3">
      <c r="A26" s="5" t="s">
        <v>23</v>
      </c>
      <c r="B26" s="53" t="s">
        <v>2</v>
      </c>
      <c r="C26" s="56">
        <v>14012</v>
      </c>
      <c r="D26" s="56">
        <f>C26/4</f>
        <v>3503</v>
      </c>
      <c r="E26" s="56">
        <f t="shared" si="2"/>
        <v>3503</v>
      </c>
    </row>
    <row r="27" spans="1:5" x14ac:dyDescent="0.3">
      <c r="A27" s="9" t="s">
        <v>4</v>
      </c>
      <c r="B27" s="10" t="s">
        <v>3</v>
      </c>
      <c r="C27" s="41">
        <v>18.5</v>
      </c>
      <c r="D27" s="34">
        <f t="shared" si="2"/>
        <v>18.5</v>
      </c>
      <c r="E27" s="34">
        <f t="shared" si="2"/>
        <v>18.5</v>
      </c>
    </row>
    <row r="28" spans="1:5" ht="21.95" customHeight="1" x14ac:dyDescent="0.3">
      <c r="A28" s="9" t="s">
        <v>26</v>
      </c>
      <c r="B28" s="6" t="s">
        <v>27</v>
      </c>
      <c r="C28" s="34">
        <f>C26/12/C27*1000</f>
        <v>63117.117117117115</v>
      </c>
      <c r="D28" s="34">
        <f t="shared" si="2"/>
        <v>63117.117117117115</v>
      </c>
      <c r="E28" s="34">
        <f t="shared" si="2"/>
        <v>63117.117117117115</v>
      </c>
    </row>
    <row r="29" spans="1:5" ht="25.5" x14ac:dyDescent="0.3">
      <c r="A29" s="5" t="s">
        <v>5</v>
      </c>
      <c r="B29" s="6" t="s">
        <v>2</v>
      </c>
      <c r="C29" s="48">
        <f>C15*11.18%</f>
        <v>11207.1674</v>
      </c>
      <c r="D29" s="48">
        <f t="shared" ref="D29:E29" si="4">D15*11.18%</f>
        <v>2801.7918500000001</v>
      </c>
      <c r="E29" s="48">
        <f t="shared" si="4"/>
        <v>2801.7918500000001</v>
      </c>
    </row>
    <row r="30" spans="1:5" ht="36.75" x14ac:dyDescent="0.3">
      <c r="A30" s="11" t="s">
        <v>6</v>
      </c>
      <c r="B30" s="6" t="s">
        <v>2</v>
      </c>
      <c r="C30" s="48">
        <v>7275</v>
      </c>
      <c r="D30" s="56">
        <f>C30/4</f>
        <v>1818.75</v>
      </c>
      <c r="E30" s="56">
        <f t="shared" si="2"/>
        <v>1818.75</v>
      </c>
    </row>
    <row r="31" spans="1:5" ht="25.5" x14ac:dyDescent="0.3">
      <c r="A31" s="11" t="s">
        <v>7</v>
      </c>
      <c r="B31" s="6" t="s">
        <v>2</v>
      </c>
      <c r="C31" s="48">
        <v>2199</v>
      </c>
      <c r="D31" s="56">
        <f>C31/4</f>
        <v>549.75</v>
      </c>
      <c r="E31" s="56">
        <f t="shared" si="2"/>
        <v>549.75</v>
      </c>
    </row>
    <row r="32" spans="1:5" ht="36.75" x14ac:dyDescent="0.3">
      <c r="A32" s="11" t="s">
        <v>8</v>
      </c>
      <c r="B32" s="6" t="s">
        <v>2</v>
      </c>
      <c r="C32" s="48">
        <v>4545</v>
      </c>
      <c r="D32" s="56">
        <f t="shared" ref="D32" si="5">C32/4</f>
        <v>1136.25</v>
      </c>
      <c r="E32" s="56"/>
    </row>
    <row r="33" spans="1:5" ht="38.25" customHeight="1" x14ac:dyDescent="0.3">
      <c r="A33" s="11" t="s">
        <v>9</v>
      </c>
      <c r="B33" s="6" t="s">
        <v>2</v>
      </c>
      <c r="C33" s="62">
        <v>8091</v>
      </c>
      <c r="D33" s="56">
        <v>1172</v>
      </c>
      <c r="E33" s="56">
        <f t="shared" si="2"/>
        <v>1172</v>
      </c>
    </row>
    <row r="34" spans="1:5" x14ac:dyDescent="0.3">
      <c r="C34" s="17">
        <f>C33+C32+C31+C30+C29+C15</f>
        <v>133560.16740000001</v>
      </c>
    </row>
  </sheetData>
  <mergeCells count="7">
    <mergeCell ref="A1:E1"/>
    <mergeCell ref="A2:E2"/>
    <mergeCell ref="A4:E4"/>
    <mergeCell ref="A5:E5"/>
    <mergeCell ref="A9:A10"/>
    <mergeCell ref="B9:B10"/>
    <mergeCell ref="C9:E9"/>
  </mergeCells>
  <pageMargins left="0.51181102362204722" right="0.31496062992125984" top="0.74803149606299213" bottom="0.74803149606299213" header="0.31496062992125984" footer="0.31496062992125984"/>
  <pageSetup paperSize="9" scale="75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4"/>
  <sheetViews>
    <sheetView topLeftCell="A26" workbookViewId="0">
      <selection activeCell="C33" sqref="C33"/>
    </sheetView>
  </sheetViews>
  <sheetFormatPr defaultColWidth="9.140625" defaultRowHeight="20.25" x14ac:dyDescent="0.3"/>
  <cols>
    <col min="1" max="1" width="69.42578125" style="2" customWidth="1"/>
    <col min="2" max="2" width="9.140625" style="3"/>
    <col min="3" max="4" width="12" style="17" customWidth="1"/>
    <col min="5" max="5" width="12" style="42" customWidth="1"/>
    <col min="6" max="7" width="12" style="2" customWidth="1"/>
    <col min="8" max="16384" width="9.140625" style="2"/>
  </cols>
  <sheetData>
    <row r="1" spans="1:7" x14ac:dyDescent="0.3">
      <c r="A1" s="84" t="s">
        <v>15</v>
      </c>
      <c r="B1" s="84"/>
      <c r="C1" s="84"/>
      <c r="D1" s="84"/>
      <c r="E1" s="84"/>
    </row>
    <row r="2" spans="1:7" x14ac:dyDescent="0.3">
      <c r="A2" s="84" t="s">
        <v>67</v>
      </c>
      <c r="B2" s="84"/>
      <c r="C2" s="84"/>
      <c r="D2" s="84"/>
      <c r="E2" s="84"/>
    </row>
    <row r="3" spans="1:7" x14ac:dyDescent="0.3">
      <c r="A3" s="1"/>
    </row>
    <row r="4" spans="1:7" ht="51" customHeight="1" x14ac:dyDescent="0.3">
      <c r="A4" s="90" t="s">
        <v>62</v>
      </c>
      <c r="B4" s="90"/>
      <c r="C4" s="90"/>
      <c r="D4" s="90"/>
      <c r="E4" s="90"/>
    </row>
    <row r="5" spans="1:7" ht="15.75" customHeight="1" x14ac:dyDescent="0.3">
      <c r="A5" s="86" t="s">
        <v>16</v>
      </c>
      <c r="B5" s="86"/>
      <c r="C5" s="86"/>
      <c r="D5" s="86"/>
      <c r="E5" s="86"/>
    </row>
    <row r="6" spans="1:7" x14ac:dyDescent="0.3">
      <c r="A6" s="4"/>
    </row>
    <row r="7" spans="1:7" x14ac:dyDescent="0.3">
      <c r="A7" s="12" t="s">
        <v>17</v>
      </c>
    </row>
    <row r="8" spans="1:7" x14ac:dyDescent="0.3">
      <c r="A8" s="1"/>
    </row>
    <row r="9" spans="1:7" x14ac:dyDescent="0.3">
      <c r="A9" s="87" t="s">
        <v>28</v>
      </c>
      <c r="B9" s="88" t="s">
        <v>18</v>
      </c>
      <c r="C9" s="89" t="s">
        <v>68</v>
      </c>
      <c r="D9" s="89"/>
      <c r="E9" s="89"/>
    </row>
    <row r="10" spans="1:7" ht="40.5" x14ac:dyDescent="0.3">
      <c r="A10" s="87"/>
      <c r="B10" s="88"/>
      <c r="C10" s="69" t="s">
        <v>19</v>
      </c>
      <c r="D10" s="69" t="s">
        <v>20</v>
      </c>
      <c r="E10" s="70" t="s">
        <v>14</v>
      </c>
    </row>
    <row r="11" spans="1:7" x14ac:dyDescent="0.3">
      <c r="A11" s="5" t="s">
        <v>21</v>
      </c>
      <c r="B11" s="6" t="s">
        <v>10</v>
      </c>
      <c r="C11" s="51">
        <v>101</v>
      </c>
      <c r="D11" s="51">
        <f>C11</f>
        <v>101</v>
      </c>
      <c r="E11" s="51">
        <f>D11</f>
        <v>101</v>
      </c>
    </row>
    <row r="12" spans="1:7" ht="25.5" x14ac:dyDescent="0.3">
      <c r="A12" s="9" t="s">
        <v>24</v>
      </c>
      <c r="B12" s="6" t="s">
        <v>2</v>
      </c>
      <c r="C12" s="18">
        <f>(C13-C32)/C11</f>
        <v>1763.1156594059407</v>
      </c>
      <c r="D12" s="18">
        <f t="shared" ref="D12:E12" si="0">(D13-D32)/D11</f>
        <v>448.94723168316835</v>
      </c>
      <c r="E12" s="18">
        <f t="shared" si="0"/>
        <v>448.94723168316835</v>
      </c>
    </row>
    <row r="13" spans="1:7" ht="25.5" x14ac:dyDescent="0.3">
      <c r="A13" s="5" t="s">
        <v>11</v>
      </c>
      <c r="B13" s="6" t="s">
        <v>2</v>
      </c>
      <c r="C13" s="48">
        <f>C15+C29+C30+C33+C31+C32</f>
        <v>180282.68160000001</v>
      </c>
      <c r="D13" s="48">
        <f t="shared" ref="D13:E13" si="1">D15+D29+D30+D33+D31+D32</f>
        <v>45551.670400000003</v>
      </c>
      <c r="E13" s="48">
        <f t="shared" si="1"/>
        <v>45551.670400000003</v>
      </c>
    </row>
    <row r="14" spans="1:7" x14ac:dyDescent="0.3">
      <c r="A14" s="7" t="s">
        <v>0</v>
      </c>
      <c r="B14" s="8"/>
      <c r="C14" s="18">
        <v>0</v>
      </c>
      <c r="D14" s="34">
        <f t="shared" ref="D14:E33" si="2">C14</f>
        <v>0</v>
      </c>
      <c r="E14" s="34">
        <f t="shared" si="2"/>
        <v>0</v>
      </c>
      <c r="G14" s="17"/>
    </row>
    <row r="15" spans="1:7" ht="25.5" x14ac:dyDescent="0.3">
      <c r="A15" s="5" t="s">
        <v>12</v>
      </c>
      <c r="B15" s="6" t="s">
        <v>2</v>
      </c>
      <c r="C15" s="48">
        <f>C17+C20+C23+C26</f>
        <v>146312</v>
      </c>
      <c r="D15" s="48">
        <f t="shared" ref="D15:E15" si="3">D17+D20+D23+D26</f>
        <v>36578</v>
      </c>
      <c r="E15" s="48">
        <f t="shared" si="3"/>
        <v>36578</v>
      </c>
    </row>
    <row r="16" spans="1:7" x14ac:dyDescent="0.3">
      <c r="A16" s="7" t="s">
        <v>1</v>
      </c>
      <c r="B16" s="8"/>
      <c r="C16" s="18">
        <v>0</v>
      </c>
      <c r="D16" s="34">
        <f t="shared" si="2"/>
        <v>0</v>
      </c>
      <c r="E16" s="34">
        <f t="shared" si="2"/>
        <v>0</v>
      </c>
    </row>
    <row r="17" spans="1:7" s="22" customFormat="1" ht="25.5" x14ac:dyDescent="0.3">
      <c r="A17" s="19" t="s">
        <v>30</v>
      </c>
      <c r="B17" s="20" t="s">
        <v>2</v>
      </c>
      <c r="C17" s="56">
        <v>10723</v>
      </c>
      <c r="D17" s="56">
        <f>C17/4</f>
        <v>2680.75</v>
      </c>
      <c r="E17" s="56">
        <f t="shared" si="2"/>
        <v>2680.75</v>
      </c>
    </row>
    <row r="18" spans="1:7" s="22" customFormat="1" x14ac:dyDescent="0.3">
      <c r="A18" s="26" t="s">
        <v>4</v>
      </c>
      <c r="B18" s="27" t="s">
        <v>3</v>
      </c>
      <c r="C18" s="41">
        <v>4</v>
      </c>
      <c r="D18" s="34">
        <f t="shared" si="2"/>
        <v>4</v>
      </c>
      <c r="E18" s="34">
        <f t="shared" si="2"/>
        <v>4</v>
      </c>
    </row>
    <row r="19" spans="1:7" s="22" customFormat="1" ht="21.95" customHeight="1" x14ac:dyDescent="0.3">
      <c r="A19" s="26" t="s">
        <v>26</v>
      </c>
      <c r="B19" s="20" t="s">
        <v>27</v>
      </c>
      <c r="C19" s="34">
        <f>C17/C18/12*1000+200</f>
        <v>223595.83333333334</v>
      </c>
      <c r="D19" s="34">
        <f t="shared" si="2"/>
        <v>223595.83333333334</v>
      </c>
      <c r="E19" s="34">
        <f t="shared" si="2"/>
        <v>223595.83333333334</v>
      </c>
    </row>
    <row r="20" spans="1:7" s="22" customFormat="1" ht="25.5" x14ac:dyDescent="0.3">
      <c r="A20" s="19" t="s">
        <v>31</v>
      </c>
      <c r="B20" s="20" t="s">
        <v>2</v>
      </c>
      <c r="C20" s="56">
        <v>111531</v>
      </c>
      <c r="D20" s="56">
        <f>C20/4</f>
        <v>27882.75</v>
      </c>
      <c r="E20" s="56">
        <f t="shared" si="2"/>
        <v>27882.75</v>
      </c>
    </row>
    <row r="21" spans="1:7" x14ac:dyDescent="0.3">
      <c r="A21" s="9" t="s">
        <v>4</v>
      </c>
      <c r="B21" s="10" t="s">
        <v>3</v>
      </c>
      <c r="C21" s="41">
        <v>36</v>
      </c>
      <c r="D21" s="34">
        <f t="shared" si="2"/>
        <v>36</v>
      </c>
      <c r="E21" s="34">
        <f t="shared" si="2"/>
        <v>36</v>
      </c>
    </row>
    <row r="22" spans="1:7" ht="21.95" customHeight="1" x14ac:dyDescent="0.3">
      <c r="A22" s="9" t="s">
        <v>26</v>
      </c>
      <c r="B22" s="6" t="s">
        <v>27</v>
      </c>
      <c r="C22" s="34">
        <f>C20/12/C21*1000</f>
        <v>258173.61111111109</v>
      </c>
      <c r="D22" s="34">
        <f t="shared" si="2"/>
        <v>258173.61111111109</v>
      </c>
      <c r="E22" s="34">
        <f t="shared" si="2"/>
        <v>258173.61111111109</v>
      </c>
    </row>
    <row r="23" spans="1:7" ht="39" x14ac:dyDescent="0.3">
      <c r="A23" s="11" t="s">
        <v>37</v>
      </c>
      <c r="B23" s="6" t="s">
        <v>2</v>
      </c>
      <c r="C23" s="56">
        <v>9533</v>
      </c>
      <c r="D23" s="56">
        <f>C23/4</f>
        <v>2383.25</v>
      </c>
      <c r="E23" s="56">
        <f t="shared" si="2"/>
        <v>2383.25</v>
      </c>
    </row>
    <row r="24" spans="1:7" x14ac:dyDescent="0.3">
      <c r="A24" s="9" t="s">
        <v>4</v>
      </c>
      <c r="B24" s="10" t="s">
        <v>3</v>
      </c>
      <c r="C24" s="41">
        <v>6</v>
      </c>
      <c r="D24" s="34">
        <f t="shared" si="2"/>
        <v>6</v>
      </c>
      <c r="E24" s="34">
        <f t="shared" si="2"/>
        <v>6</v>
      </c>
    </row>
    <row r="25" spans="1:7" ht="21.95" customHeight="1" x14ac:dyDescent="0.3">
      <c r="A25" s="9" t="s">
        <v>26</v>
      </c>
      <c r="B25" s="6" t="s">
        <v>27</v>
      </c>
      <c r="C25" s="34">
        <f>C23/C24/12*1000</f>
        <v>132402.77777777778</v>
      </c>
      <c r="D25" s="34">
        <f t="shared" si="2"/>
        <v>132402.77777777778</v>
      </c>
      <c r="E25" s="34">
        <f t="shared" si="2"/>
        <v>132402.77777777778</v>
      </c>
    </row>
    <row r="26" spans="1:7" ht="25.5" x14ac:dyDescent="0.3">
      <c r="A26" s="5" t="s">
        <v>23</v>
      </c>
      <c r="B26" s="53" t="s">
        <v>2</v>
      </c>
      <c r="C26" s="56">
        <v>14525</v>
      </c>
      <c r="D26" s="56">
        <f>C26/4</f>
        <v>3631.25</v>
      </c>
      <c r="E26" s="56">
        <f t="shared" si="2"/>
        <v>3631.25</v>
      </c>
    </row>
    <row r="27" spans="1:7" x14ac:dyDescent="0.3">
      <c r="A27" s="9" t="s">
        <v>4</v>
      </c>
      <c r="B27" s="10" t="s">
        <v>3</v>
      </c>
      <c r="C27" s="41">
        <v>18.5</v>
      </c>
      <c r="D27" s="34">
        <f t="shared" si="2"/>
        <v>18.5</v>
      </c>
      <c r="E27" s="34">
        <f t="shared" si="2"/>
        <v>18.5</v>
      </c>
    </row>
    <row r="28" spans="1:7" ht="21.95" customHeight="1" x14ac:dyDescent="0.3">
      <c r="A28" s="9" t="s">
        <v>26</v>
      </c>
      <c r="B28" s="6" t="s">
        <v>27</v>
      </c>
      <c r="C28" s="34">
        <f>C26/12/C27*1000</f>
        <v>65427.927927927922</v>
      </c>
      <c r="D28" s="34">
        <f t="shared" si="2"/>
        <v>65427.927927927922</v>
      </c>
      <c r="E28" s="34">
        <f t="shared" si="2"/>
        <v>65427.927927927922</v>
      </c>
    </row>
    <row r="29" spans="1:7" ht="25.5" x14ac:dyDescent="0.3">
      <c r="A29" s="5" t="s">
        <v>5</v>
      </c>
      <c r="B29" s="6" t="s">
        <v>2</v>
      </c>
      <c r="C29" s="48">
        <f>C15*11.18%</f>
        <v>16357.6816</v>
      </c>
      <c r="D29" s="48">
        <f t="shared" ref="D29:E29" si="4">D15*11.18%</f>
        <v>4089.4204</v>
      </c>
      <c r="E29" s="48">
        <f t="shared" si="4"/>
        <v>4089.4204</v>
      </c>
      <c r="G29" s="2" t="s">
        <v>33</v>
      </c>
    </row>
    <row r="30" spans="1:7" ht="36.75" x14ac:dyDescent="0.3">
      <c r="A30" s="11" t="s">
        <v>6</v>
      </c>
      <c r="B30" s="6" t="s">
        <v>2</v>
      </c>
      <c r="C30" s="48">
        <v>6831</v>
      </c>
      <c r="D30" s="56">
        <f>C30/4</f>
        <v>1707.75</v>
      </c>
      <c r="E30" s="56">
        <f t="shared" si="2"/>
        <v>1707.75</v>
      </c>
    </row>
    <row r="31" spans="1:7" ht="25.5" x14ac:dyDescent="0.3">
      <c r="A31" s="11" t="s">
        <v>7</v>
      </c>
      <c r="B31" s="6" t="s">
        <v>2</v>
      </c>
      <c r="C31" s="18">
        <v>1100</v>
      </c>
      <c r="D31" s="34">
        <f t="shared" si="2"/>
        <v>1100</v>
      </c>
      <c r="E31" s="34">
        <f t="shared" si="2"/>
        <v>1100</v>
      </c>
    </row>
    <row r="32" spans="1:7" ht="36.75" x14ac:dyDescent="0.3">
      <c r="A32" s="11" t="s">
        <v>8</v>
      </c>
      <c r="B32" s="6" t="s">
        <v>2</v>
      </c>
      <c r="C32" s="48">
        <v>2208</v>
      </c>
      <c r="D32" s="48">
        <v>208</v>
      </c>
      <c r="E32" s="48">
        <v>208</v>
      </c>
    </row>
    <row r="33" spans="1:6" ht="38.25" customHeight="1" x14ac:dyDescent="0.3">
      <c r="A33" s="11" t="s">
        <v>9</v>
      </c>
      <c r="B33" s="6" t="s">
        <v>2</v>
      </c>
      <c r="C33" s="48">
        <v>7474</v>
      </c>
      <c r="D33" s="56">
        <f>C33/4</f>
        <v>1868.5</v>
      </c>
      <c r="E33" s="56">
        <f t="shared" si="2"/>
        <v>1868.5</v>
      </c>
      <c r="F33" s="2">
        <v>0</v>
      </c>
    </row>
    <row r="34" spans="1:6" x14ac:dyDescent="0.3">
      <c r="C34" s="17">
        <f>C33+C32+C31+C30+C29+C15</f>
        <v>180282.68160000001</v>
      </c>
    </row>
  </sheetData>
  <mergeCells count="7">
    <mergeCell ref="A1:E1"/>
    <mergeCell ref="A2:E2"/>
    <mergeCell ref="A4:E4"/>
    <mergeCell ref="A5:E5"/>
    <mergeCell ref="A9:A10"/>
    <mergeCell ref="B9:B10"/>
    <mergeCell ref="C9:E9"/>
  </mergeCells>
  <pageMargins left="0.51181102362204722" right="0.31496062992125984" top="0.74803149606299213" bottom="0.74803149606299213" header="0.31496062992125984" footer="0.31496062992125984"/>
  <pageSetup paperSize="9" scale="75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4"/>
  <sheetViews>
    <sheetView topLeftCell="A26" workbookViewId="0">
      <selection activeCell="C34" sqref="C34"/>
    </sheetView>
  </sheetViews>
  <sheetFormatPr defaultColWidth="9.140625" defaultRowHeight="20.25" x14ac:dyDescent="0.3"/>
  <cols>
    <col min="1" max="1" width="69.42578125" style="2" customWidth="1"/>
    <col min="2" max="2" width="9.140625" style="3"/>
    <col min="3" max="5" width="12" style="17" customWidth="1"/>
    <col min="6" max="7" width="12" style="2" customWidth="1"/>
    <col min="8" max="16384" width="9.140625" style="2"/>
  </cols>
  <sheetData>
    <row r="1" spans="1:7" x14ac:dyDescent="0.3">
      <c r="A1" s="84" t="s">
        <v>15</v>
      </c>
      <c r="B1" s="84"/>
      <c r="C1" s="84"/>
      <c r="D1" s="84"/>
      <c r="E1" s="84"/>
    </row>
    <row r="2" spans="1:7" x14ac:dyDescent="0.3">
      <c r="A2" s="84" t="s">
        <v>67</v>
      </c>
      <c r="B2" s="84"/>
      <c r="C2" s="84"/>
      <c r="D2" s="84"/>
      <c r="E2" s="84"/>
    </row>
    <row r="3" spans="1:7" x14ac:dyDescent="0.3">
      <c r="A3" s="1"/>
    </row>
    <row r="4" spans="1:7" ht="50.25" customHeight="1" x14ac:dyDescent="0.3">
      <c r="A4" s="91" t="s">
        <v>61</v>
      </c>
      <c r="B4" s="91"/>
      <c r="C4" s="91"/>
      <c r="D4" s="91"/>
      <c r="E4" s="91"/>
      <c r="F4" s="68"/>
    </row>
    <row r="5" spans="1:7" ht="15.75" customHeight="1" x14ac:dyDescent="0.3">
      <c r="A5" s="86" t="s">
        <v>16</v>
      </c>
      <c r="B5" s="86"/>
      <c r="C5" s="86"/>
      <c r="D5" s="86"/>
      <c r="E5" s="86"/>
    </row>
    <row r="6" spans="1:7" x14ac:dyDescent="0.3">
      <c r="A6" s="4"/>
    </row>
    <row r="7" spans="1:7" x14ac:dyDescent="0.3">
      <c r="A7" s="12" t="s">
        <v>17</v>
      </c>
    </row>
    <row r="8" spans="1:7" x14ac:dyDescent="0.3">
      <c r="A8" s="1"/>
    </row>
    <row r="9" spans="1:7" x14ac:dyDescent="0.3">
      <c r="A9" s="87" t="s">
        <v>28</v>
      </c>
      <c r="B9" s="88" t="s">
        <v>18</v>
      </c>
      <c r="C9" s="89" t="s">
        <v>68</v>
      </c>
      <c r="D9" s="89"/>
      <c r="E9" s="89"/>
    </row>
    <row r="10" spans="1:7" ht="40.5" x14ac:dyDescent="0.3">
      <c r="A10" s="87"/>
      <c r="B10" s="88"/>
      <c r="C10" s="32" t="s">
        <v>19</v>
      </c>
      <c r="D10" s="32" t="s">
        <v>20</v>
      </c>
      <c r="E10" s="40" t="s">
        <v>14</v>
      </c>
    </row>
    <row r="11" spans="1:7" x14ac:dyDescent="0.3">
      <c r="A11" s="5" t="s">
        <v>21</v>
      </c>
      <c r="B11" s="6" t="s">
        <v>10</v>
      </c>
      <c r="C11" s="51">
        <v>74</v>
      </c>
      <c r="D11" s="51">
        <f>C11</f>
        <v>74</v>
      </c>
      <c r="E11" s="51">
        <f>D11</f>
        <v>74</v>
      </c>
    </row>
    <row r="12" spans="1:7" ht="25.5" x14ac:dyDescent="0.3">
      <c r="A12" s="9" t="s">
        <v>24</v>
      </c>
      <c r="B12" s="6" t="s">
        <v>2</v>
      </c>
      <c r="C12" s="18">
        <f>(C13-C32)/C11</f>
        <v>1610.0419432432432</v>
      </c>
      <c r="D12" s="18">
        <f t="shared" ref="D12:E12" si="0">(D13-D32)/D11</f>
        <v>407.57805337837834</v>
      </c>
      <c r="E12" s="18">
        <f t="shared" si="0"/>
        <v>407.57805337837834</v>
      </c>
    </row>
    <row r="13" spans="1:7" ht="25.5" x14ac:dyDescent="0.3">
      <c r="A13" s="5" t="s">
        <v>11</v>
      </c>
      <c r="B13" s="6" t="s">
        <v>2</v>
      </c>
      <c r="C13" s="48">
        <f>C15+C29+C30+C33+C31+C32</f>
        <v>121351.1038</v>
      </c>
      <c r="D13" s="48">
        <f t="shared" ref="D13:E13" si="1">D15+D29+D30+D33+D31+D32</f>
        <v>32368.775949999999</v>
      </c>
      <c r="E13" s="48">
        <f t="shared" si="1"/>
        <v>32368.775949999999</v>
      </c>
    </row>
    <row r="14" spans="1:7" x14ac:dyDescent="0.3">
      <c r="A14" s="7" t="s">
        <v>0</v>
      </c>
      <c r="B14" s="8"/>
      <c r="C14" s="18"/>
      <c r="D14" s="18">
        <f t="shared" ref="D14:D32" si="2">C14</f>
        <v>0</v>
      </c>
      <c r="E14" s="18">
        <f t="shared" ref="E14" si="3">D14</f>
        <v>0</v>
      </c>
      <c r="G14" s="17"/>
    </row>
    <row r="15" spans="1:7" ht="25.5" x14ac:dyDescent="0.3">
      <c r="A15" s="5" t="s">
        <v>12</v>
      </c>
      <c r="B15" s="6" t="s">
        <v>2</v>
      </c>
      <c r="C15" s="48">
        <f>C17+C20+C23+C26</f>
        <v>96441</v>
      </c>
      <c r="D15" s="48">
        <f t="shared" ref="D15:E15" si="4">D17+D20+D23+D26</f>
        <v>24110.25</v>
      </c>
      <c r="E15" s="48">
        <f t="shared" si="4"/>
        <v>24110.25</v>
      </c>
    </row>
    <row r="16" spans="1:7" x14ac:dyDescent="0.3">
      <c r="A16" s="7" t="s">
        <v>1</v>
      </c>
      <c r="B16" s="8"/>
      <c r="C16" s="18"/>
      <c r="D16" s="18">
        <f t="shared" si="2"/>
        <v>0</v>
      </c>
      <c r="E16" s="18">
        <f t="shared" ref="E16" si="5">D16</f>
        <v>0</v>
      </c>
    </row>
    <row r="17" spans="1:5" s="22" customFormat="1" ht="25.5" x14ac:dyDescent="0.3">
      <c r="A17" s="19" t="s">
        <v>30</v>
      </c>
      <c r="B17" s="54" t="s">
        <v>2</v>
      </c>
      <c r="C17" s="55">
        <v>8305</v>
      </c>
      <c r="D17" s="48">
        <f>C17/4</f>
        <v>2076.25</v>
      </c>
      <c r="E17" s="48">
        <f t="shared" ref="E17" si="6">D17</f>
        <v>2076.25</v>
      </c>
    </row>
    <row r="18" spans="1:5" s="22" customFormat="1" x14ac:dyDescent="0.3">
      <c r="A18" s="26" t="s">
        <v>4</v>
      </c>
      <c r="B18" s="27" t="s">
        <v>3</v>
      </c>
      <c r="C18" s="44">
        <v>3</v>
      </c>
      <c r="D18" s="18">
        <f t="shared" si="2"/>
        <v>3</v>
      </c>
      <c r="E18" s="18">
        <f t="shared" ref="E18:E19" si="7">D18</f>
        <v>3</v>
      </c>
    </row>
    <row r="19" spans="1:5" s="22" customFormat="1" ht="21.95" customHeight="1" x14ac:dyDescent="0.3">
      <c r="A19" s="26" t="s">
        <v>26</v>
      </c>
      <c r="B19" s="20" t="s">
        <v>27</v>
      </c>
      <c r="C19" s="43">
        <f>C17/12/C18*1000</f>
        <v>230694.44444444447</v>
      </c>
      <c r="D19" s="43">
        <f>D17/3/D18*1000</f>
        <v>230694.44444444447</v>
      </c>
      <c r="E19" s="18">
        <f t="shared" si="7"/>
        <v>230694.44444444447</v>
      </c>
    </row>
    <row r="20" spans="1:5" s="22" customFormat="1" ht="25.5" x14ac:dyDescent="0.3">
      <c r="A20" s="19" t="s">
        <v>31</v>
      </c>
      <c r="B20" s="54" t="s">
        <v>2</v>
      </c>
      <c r="C20" s="55">
        <v>67425</v>
      </c>
      <c r="D20" s="48">
        <f>C20/4</f>
        <v>16856.25</v>
      </c>
      <c r="E20" s="48">
        <f t="shared" ref="E20" si="8">D20</f>
        <v>16856.25</v>
      </c>
    </row>
    <row r="21" spans="1:5" s="22" customFormat="1" x14ac:dyDescent="0.3">
      <c r="A21" s="26" t="s">
        <v>4</v>
      </c>
      <c r="B21" s="27" t="s">
        <v>3</v>
      </c>
      <c r="C21" s="44">
        <v>21.75</v>
      </c>
      <c r="D21" s="18">
        <f t="shared" si="2"/>
        <v>21.75</v>
      </c>
      <c r="E21" s="18">
        <f t="shared" ref="E21" si="9">D21</f>
        <v>21.75</v>
      </c>
    </row>
    <row r="22" spans="1:5" ht="21.95" customHeight="1" x14ac:dyDescent="0.3">
      <c r="A22" s="9" t="s">
        <v>26</v>
      </c>
      <c r="B22" s="6" t="s">
        <v>27</v>
      </c>
      <c r="C22" s="43">
        <f>C20/12/C21*1000</f>
        <v>258333.33333333331</v>
      </c>
      <c r="D22" s="18">
        <f t="shared" si="2"/>
        <v>258333.33333333331</v>
      </c>
      <c r="E22" s="18">
        <f t="shared" ref="E22" si="10">D22</f>
        <v>258333.33333333331</v>
      </c>
    </row>
    <row r="23" spans="1:5" ht="39" x14ac:dyDescent="0.3">
      <c r="A23" s="11" t="s">
        <v>37</v>
      </c>
      <c r="B23" s="53" t="s">
        <v>2</v>
      </c>
      <c r="C23" s="55">
        <v>7043</v>
      </c>
      <c r="D23" s="48">
        <f>C23/4</f>
        <v>1760.75</v>
      </c>
      <c r="E23" s="48">
        <f t="shared" ref="E23" si="11">D23</f>
        <v>1760.75</v>
      </c>
    </row>
    <row r="24" spans="1:5" x14ac:dyDescent="0.3">
      <c r="A24" s="9" t="s">
        <v>4</v>
      </c>
      <c r="B24" s="10" t="s">
        <v>3</v>
      </c>
      <c r="C24" s="44">
        <v>3.5</v>
      </c>
      <c r="D24" s="18">
        <f t="shared" si="2"/>
        <v>3.5</v>
      </c>
      <c r="E24" s="18">
        <f t="shared" ref="E24:E25" si="12">D24</f>
        <v>3.5</v>
      </c>
    </row>
    <row r="25" spans="1:5" ht="21.95" customHeight="1" x14ac:dyDescent="0.3">
      <c r="A25" s="9" t="s">
        <v>26</v>
      </c>
      <c r="B25" s="6" t="s">
        <v>27</v>
      </c>
      <c r="C25" s="43">
        <f>C23/12/C24*1000</f>
        <v>167690.47619047618</v>
      </c>
      <c r="D25" s="18">
        <f t="shared" ref="D25" si="13">C25</f>
        <v>167690.47619047618</v>
      </c>
      <c r="E25" s="18">
        <f t="shared" si="12"/>
        <v>167690.47619047618</v>
      </c>
    </row>
    <row r="26" spans="1:5" ht="25.5" x14ac:dyDescent="0.3">
      <c r="A26" s="5" t="s">
        <v>23</v>
      </c>
      <c r="B26" s="53" t="s">
        <v>2</v>
      </c>
      <c r="C26" s="55">
        <v>13668</v>
      </c>
      <c r="D26" s="48">
        <f>C26/4</f>
        <v>3417</v>
      </c>
      <c r="E26" s="48">
        <f t="shared" ref="E26" si="14">D26</f>
        <v>3417</v>
      </c>
    </row>
    <row r="27" spans="1:5" x14ac:dyDescent="0.3">
      <c r="A27" s="9" t="s">
        <v>4</v>
      </c>
      <c r="B27" s="10" t="s">
        <v>3</v>
      </c>
      <c r="C27" s="44">
        <v>18</v>
      </c>
      <c r="D27" s="18">
        <f t="shared" si="2"/>
        <v>18</v>
      </c>
      <c r="E27" s="18">
        <f t="shared" ref="E27" si="15">D27</f>
        <v>18</v>
      </c>
    </row>
    <row r="28" spans="1:5" ht="21.95" customHeight="1" x14ac:dyDescent="0.3">
      <c r="A28" s="9" t="s">
        <v>26</v>
      </c>
      <c r="B28" s="6" t="s">
        <v>27</v>
      </c>
      <c r="C28" s="43">
        <f>C26/12/C27*1000</f>
        <v>63277.777777777781</v>
      </c>
      <c r="D28" s="18">
        <f t="shared" si="2"/>
        <v>63277.777777777781</v>
      </c>
      <c r="E28" s="18">
        <f t="shared" ref="E28" si="16">D28</f>
        <v>63277.777777777781</v>
      </c>
    </row>
    <row r="29" spans="1:5" ht="25.5" x14ac:dyDescent="0.3">
      <c r="A29" s="5" t="s">
        <v>5</v>
      </c>
      <c r="B29" s="6" t="s">
        <v>2</v>
      </c>
      <c r="C29" s="48">
        <f>C15*11.18%</f>
        <v>10782.103799999999</v>
      </c>
      <c r="D29" s="48">
        <f t="shared" ref="D29:E29" si="17">D15*11.18%</f>
        <v>2695.5259499999997</v>
      </c>
      <c r="E29" s="48">
        <f t="shared" si="17"/>
        <v>2695.5259499999997</v>
      </c>
    </row>
    <row r="30" spans="1:5" ht="36.75" x14ac:dyDescent="0.3">
      <c r="A30" s="11" t="s">
        <v>6</v>
      </c>
      <c r="B30" s="6" t="s">
        <v>2</v>
      </c>
      <c r="C30" s="48">
        <v>5825</v>
      </c>
      <c r="D30" s="48">
        <f>C30/4</f>
        <v>1456.25</v>
      </c>
      <c r="E30" s="48">
        <f t="shared" ref="E30" si="18">D30</f>
        <v>1456.25</v>
      </c>
    </row>
    <row r="31" spans="1:5" ht="25.5" x14ac:dyDescent="0.3">
      <c r="A31" s="11" t="s">
        <v>7</v>
      </c>
      <c r="B31" s="6" t="s">
        <v>2</v>
      </c>
      <c r="C31" s="18">
        <v>500</v>
      </c>
      <c r="D31" s="18">
        <f t="shared" si="2"/>
        <v>500</v>
      </c>
      <c r="E31" s="18">
        <f t="shared" ref="E31" si="19">D31</f>
        <v>500</v>
      </c>
    </row>
    <row r="32" spans="1:5" ht="36.75" x14ac:dyDescent="0.3">
      <c r="A32" s="11" t="s">
        <v>8</v>
      </c>
      <c r="B32" s="6" t="s">
        <v>2</v>
      </c>
      <c r="C32" s="48">
        <v>2208</v>
      </c>
      <c r="D32" s="48">
        <f t="shared" si="2"/>
        <v>2208</v>
      </c>
      <c r="E32" s="48">
        <f t="shared" ref="E32" si="20">D32</f>
        <v>2208</v>
      </c>
    </row>
    <row r="33" spans="1:5" ht="38.25" customHeight="1" x14ac:dyDescent="0.3">
      <c r="A33" s="11" t="s">
        <v>9</v>
      </c>
      <c r="B33" s="6" t="s">
        <v>2</v>
      </c>
      <c r="C33" s="48">
        <v>5595</v>
      </c>
      <c r="D33" s="48">
        <f>C33/4</f>
        <v>1398.75</v>
      </c>
      <c r="E33" s="48">
        <f t="shared" ref="E33" si="21">D33</f>
        <v>1398.75</v>
      </c>
    </row>
    <row r="34" spans="1:5" x14ac:dyDescent="0.3">
      <c r="C34" s="17">
        <f>C33+C32+C31+C30+C29+C15</f>
        <v>121351.1038</v>
      </c>
    </row>
  </sheetData>
  <mergeCells count="7">
    <mergeCell ref="A1:E1"/>
    <mergeCell ref="A2:E2"/>
    <mergeCell ref="A4:E4"/>
    <mergeCell ref="A5:E5"/>
    <mergeCell ref="A9:A10"/>
    <mergeCell ref="B9:B10"/>
    <mergeCell ref="C9:E9"/>
  </mergeCells>
  <pageMargins left="0.51181102362204722" right="0.31496062992125984" top="0.74803149606299213" bottom="0.74803149606299213" header="0.31496062992125984" footer="0.31496062992125984"/>
  <pageSetup paperSize="9" scale="75"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F00"/>
  </sheetPr>
  <dimension ref="A1:G34"/>
  <sheetViews>
    <sheetView topLeftCell="A25" workbookViewId="0">
      <selection activeCell="C34" sqref="C34"/>
    </sheetView>
  </sheetViews>
  <sheetFormatPr defaultColWidth="9.140625" defaultRowHeight="20.25" x14ac:dyDescent="0.3"/>
  <cols>
    <col min="1" max="1" width="69.42578125" style="2" customWidth="1"/>
    <col min="2" max="2" width="9.140625" style="3"/>
    <col min="3" max="5" width="12" style="17" customWidth="1"/>
    <col min="6" max="7" width="12" style="2" customWidth="1"/>
    <col min="8" max="16384" width="9.140625" style="2"/>
  </cols>
  <sheetData>
    <row r="1" spans="1:7" x14ac:dyDescent="0.3">
      <c r="A1" s="84" t="s">
        <v>15</v>
      </c>
      <c r="B1" s="84"/>
      <c r="C1" s="84"/>
      <c r="D1" s="84"/>
      <c r="E1" s="84"/>
    </row>
    <row r="2" spans="1:7" x14ac:dyDescent="0.3">
      <c r="A2" s="84" t="s">
        <v>67</v>
      </c>
      <c r="B2" s="84"/>
      <c r="C2" s="84"/>
      <c r="D2" s="84"/>
      <c r="E2" s="84"/>
    </row>
    <row r="3" spans="1:7" x14ac:dyDescent="0.3">
      <c r="A3" s="1"/>
    </row>
    <row r="4" spans="1:7" ht="52.5" customHeight="1" x14ac:dyDescent="0.3">
      <c r="A4" s="90" t="s">
        <v>60</v>
      </c>
      <c r="B4" s="90"/>
      <c r="C4" s="90"/>
      <c r="D4" s="90"/>
      <c r="E4" s="90"/>
    </row>
    <row r="5" spans="1:7" ht="15.75" customHeight="1" x14ac:dyDescent="0.3">
      <c r="A5" s="86" t="s">
        <v>16</v>
      </c>
      <c r="B5" s="86"/>
      <c r="C5" s="86"/>
      <c r="D5" s="86"/>
      <c r="E5" s="86"/>
    </row>
    <row r="6" spans="1:7" x14ac:dyDescent="0.3">
      <c r="A6" s="4"/>
    </row>
    <row r="7" spans="1:7" x14ac:dyDescent="0.3">
      <c r="A7" s="12" t="s">
        <v>17</v>
      </c>
    </row>
    <row r="8" spans="1:7" x14ac:dyDescent="0.3">
      <c r="A8" s="1"/>
    </row>
    <row r="9" spans="1:7" x14ac:dyDescent="0.3">
      <c r="A9" s="87" t="s">
        <v>28</v>
      </c>
      <c r="B9" s="88" t="s">
        <v>18</v>
      </c>
      <c r="C9" s="89" t="s">
        <v>68</v>
      </c>
      <c r="D9" s="89"/>
      <c r="E9" s="89"/>
    </row>
    <row r="10" spans="1:7" ht="40.5" x14ac:dyDescent="0.3">
      <c r="A10" s="87"/>
      <c r="B10" s="88"/>
      <c r="C10" s="32" t="s">
        <v>19</v>
      </c>
      <c r="D10" s="32" t="s">
        <v>20</v>
      </c>
      <c r="E10" s="40" t="s">
        <v>14</v>
      </c>
    </row>
    <row r="11" spans="1:7" x14ac:dyDescent="0.3">
      <c r="A11" s="5" t="s">
        <v>21</v>
      </c>
      <c r="B11" s="6" t="s">
        <v>10</v>
      </c>
      <c r="C11" s="51">
        <v>71</v>
      </c>
      <c r="D11" s="51">
        <f>C11</f>
        <v>71</v>
      </c>
      <c r="E11" s="51">
        <f>D11</f>
        <v>71</v>
      </c>
    </row>
    <row r="12" spans="1:7" ht="25.5" x14ac:dyDescent="0.3">
      <c r="A12" s="9" t="s">
        <v>24</v>
      </c>
      <c r="B12" s="6" t="s">
        <v>2</v>
      </c>
      <c r="C12" s="18">
        <f>(C13-C32)/C11</f>
        <v>1675.8247352112676</v>
      </c>
      <c r="D12" s="18">
        <f t="shared" ref="D12:E12" si="0">(D13-D32)/D11</f>
        <v>1259.8072753521128</v>
      </c>
      <c r="E12" s="18">
        <f t="shared" si="0"/>
        <v>1259.8072753521128</v>
      </c>
      <c r="F12" s="2" t="s">
        <v>33</v>
      </c>
    </row>
    <row r="13" spans="1:7" ht="25.5" x14ac:dyDescent="0.3">
      <c r="A13" s="5" t="s">
        <v>11</v>
      </c>
      <c r="B13" s="6" t="s">
        <v>2</v>
      </c>
      <c r="C13" s="48">
        <f>C15+C29+C30+C33+C31+C32</f>
        <v>118983.55619999999</v>
      </c>
      <c r="D13" s="48">
        <f t="shared" ref="D13:E13" si="1">D15+D29+D30+D33+D31+D32</f>
        <v>89446.316550000003</v>
      </c>
      <c r="E13" s="48">
        <f t="shared" si="1"/>
        <v>89446.316550000003</v>
      </c>
    </row>
    <row r="14" spans="1:7" x14ac:dyDescent="0.3">
      <c r="A14" s="7" t="s">
        <v>0</v>
      </c>
      <c r="B14" s="8"/>
      <c r="C14" s="18">
        <v>0</v>
      </c>
      <c r="D14" s="34">
        <f t="shared" ref="D14:E33" si="2">C14</f>
        <v>0</v>
      </c>
      <c r="E14" s="34">
        <f t="shared" si="2"/>
        <v>0</v>
      </c>
      <c r="G14" s="17"/>
    </row>
    <row r="15" spans="1:7" ht="25.5" x14ac:dyDescent="0.3">
      <c r="A15" s="5" t="s">
        <v>12</v>
      </c>
      <c r="B15" s="6" t="s">
        <v>2</v>
      </c>
      <c r="C15" s="48">
        <f>C17+C20+C23+C26</f>
        <v>97259</v>
      </c>
      <c r="D15" s="48">
        <f t="shared" ref="D15:E15" si="3">D17+D20+D23+D26</f>
        <v>77677.25</v>
      </c>
      <c r="E15" s="48">
        <f t="shared" si="3"/>
        <v>77677.25</v>
      </c>
    </row>
    <row r="16" spans="1:7" x14ac:dyDescent="0.3">
      <c r="A16" s="7" t="s">
        <v>1</v>
      </c>
      <c r="B16" s="8"/>
      <c r="C16" s="18">
        <v>0</v>
      </c>
      <c r="D16" s="34">
        <f t="shared" si="2"/>
        <v>0</v>
      </c>
      <c r="E16" s="34">
        <f t="shared" si="2"/>
        <v>0</v>
      </c>
    </row>
    <row r="17" spans="1:5" s="22" customFormat="1" ht="25.5" x14ac:dyDescent="0.3">
      <c r="A17" s="19" t="s">
        <v>30</v>
      </c>
      <c r="B17" s="54" t="s">
        <v>2</v>
      </c>
      <c r="C17" s="56">
        <v>4588</v>
      </c>
      <c r="D17" s="56">
        <f>C17/4</f>
        <v>1147</v>
      </c>
      <c r="E17" s="56">
        <f t="shared" si="2"/>
        <v>1147</v>
      </c>
    </row>
    <row r="18" spans="1:5" s="22" customFormat="1" x14ac:dyDescent="0.3">
      <c r="A18" s="26" t="s">
        <v>4</v>
      </c>
      <c r="B18" s="27" t="s">
        <v>3</v>
      </c>
      <c r="C18" s="41">
        <v>2</v>
      </c>
      <c r="D18" s="34">
        <f t="shared" si="2"/>
        <v>2</v>
      </c>
      <c r="E18" s="34">
        <f t="shared" si="2"/>
        <v>2</v>
      </c>
    </row>
    <row r="19" spans="1:5" s="22" customFormat="1" ht="21.95" customHeight="1" x14ac:dyDescent="0.3">
      <c r="A19" s="26" t="s">
        <v>26</v>
      </c>
      <c r="B19" s="20" t="s">
        <v>27</v>
      </c>
      <c r="C19" s="34">
        <f>C17/C18/12*1000+200</f>
        <v>191366.66666666666</v>
      </c>
      <c r="D19" s="34">
        <f t="shared" si="2"/>
        <v>191366.66666666666</v>
      </c>
      <c r="E19" s="34">
        <f t="shared" si="2"/>
        <v>191366.66666666666</v>
      </c>
    </row>
    <row r="20" spans="1:5" s="22" customFormat="1" ht="25.5" x14ac:dyDescent="0.3">
      <c r="A20" s="19" t="s">
        <v>31</v>
      </c>
      <c r="B20" s="54" t="s">
        <v>2</v>
      </c>
      <c r="C20" s="56">
        <v>71150</v>
      </c>
      <c r="D20" s="56">
        <f t="shared" si="2"/>
        <v>71150</v>
      </c>
      <c r="E20" s="56">
        <f t="shared" si="2"/>
        <v>71150</v>
      </c>
    </row>
    <row r="21" spans="1:5" s="22" customFormat="1" x14ac:dyDescent="0.3">
      <c r="A21" s="26" t="s">
        <v>4</v>
      </c>
      <c r="B21" s="27" t="s">
        <v>3</v>
      </c>
      <c r="C21" s="41">
        <v>21.4</v>
      </c>
      <c r="D21" s="34">
        <f t="shared" si="2"/>
        <v>21.4</v>
      </c>
      <c r="E21" s="34">
        <f t="shared" si="2"/>
        <v>21.4</v>
      </c>
    </row>
    <row r="22" spans="1:5" ht="21.95" customHeight="1" x14ac:dyDescent="0.3">
      <c r="A22" s="9" t="s">
        <v>26</v>
      </c>
      <c r="B22" s="6" t="s">
        <v>27</v>
      </c>
      <c r="C22" s="34">
        <f>C20/12/C21*1000</f>
        <v>277063.86292834894</v>
      </c>
      <c r="D22" s="34">
        <f t="shared" si="2"/>
        <v>277063.86292834894</v>
      </c>
      <c r="E22" s="34">
        <f t="shared" si="2"/>
        <v>277063.86292834894</v>
      </c>
    </row>
    <row r="23" spans="1:5" ht="39" x14ac:dyDescent="0.3">
      <c r="A23" s="11" t="s">
        <v>37</v>
      </c>
      <c r="B23" s="53" t="s">
        <v>2</v>
      </c>
      <c r="C23" s="56">
        <v>6083</v>
      </c>
      <c r="D23" s="56">
        <f>C23/4</f>
        <v>1520.75</v>
      </c>
      <c r="E23" s="56">
        <f t="shared" si="2"/>
        <v>1520.75</v>
      </c>
    </row>
    <row r="24" spans="1:5" x14ac:dyDescent="0.3">
      <c r="A24" s="9" t="s">
        <v>4</v>
      </c>
      <c r="B24" s="10" t="s">
        <v>3</v>
      </c>
      <c r="C24" s="41">
        <v>3.5</v>
      </c>
      <c r="D24" s="34">
        <f t="shared" si="2"/>
        <v>3.5</v>
      </c>
      <c r="E24" s="34">
        <f t="shared" si="2"/>
        <v>3.5</v>
      </c>
    </row>
    <row r="25" spans="1:5" ht="21.95" customHeight="1" x14ac:dyDescent="0.3">
      <c r="A25" s="9" t="s">
        <v>26</v>
      </c>
      <c r="B25" s="6" t="s">
        <v>27</v>
      </c>
      <c r="C25" s="34">
        <f>C23/C24/12*1000</f>
        <v>144833.33333333334</v>
      </c>
      <c r="D25" s="34">
        <f t="shared" si="2"/>
        <v>144833.33333333334</v>
      </c>
      <c r="E25" s="34">
        <f t="shared" si="2"/>
        <v>144833.33333333334</v>
      </c>
    </row>
    <row r="26" spans="1:5" ht="25.5" x14ac:dyDescent="0.3">
      <c r="A26" s="5" t="s">
        <v>23</v>
      </c>
      <c r="B26" s="53" t="s">
        <v>2</v>
      </c>
      <c r="C26" s="56">
        <v>15438</v>
      </c>
      <c r="D26" s="56">
        <f>C26/4</f>
        <v>3859.5</v>
      </c>
      <c r="E26" s="56">
        <f t="shared" si="2"/>
        <v>3859.5</v>
      </c>
    </row>
    <row r="27" spans="1:5" x14ac:dyDescent="0.3">
      <c r="A27" s="9" t="s">
        <v>4</v>
      </c>
      <c r="B27" s="10" t="s">
        <v>3</v>
      </c>
      <c r="C27" s="72">
        <v>18.75</v>
      </c>
      <c r="D27" s="34">
        <f t="shared" si="2"/>
        <v>18.75</v>
      </c>
      <c r="E27" s="34">
        <f t="shared" si="2"/>
        <v>18.75</v>
      </c>
    </row>
    <row r="28" spans="1:5" ht="21.95" customHeight="1" x14ac:dyDescent="0.3">
      <c r="A28" s="9" t="s">
        <v>26</v>
      </c>
      <c r="B28" s="6" t="s">
        <v>27</v>
      </c>
      <c r="C28" s="34">
        <f>C26/12/C27*1000</f>
        <v>68613.333333333328</v>
      </c>
      <c r="D28" s="34">
        <f t="shared" si="2"/>
        <v>68613.333333333328</v>
      </c>
      <c r="E28" s="34">
        <f t="shared" si="2"/>
        <v>68613.333333333328</v>
      </c>
    </row>
    <row r="29" spans="1:5" ht="25.5" x14ac:dyDescent="0.3">
      <c r="A29" s="5" t="s">
        <v>5</v>
      </c>
      <c r="B29" s="6" t="s">
        <v>2</v>
      </c>
      <c r="C29" s="48">
        <f>C15*11.18%</f>
        <v>10873.556199999999</v>
      </c>
      <c r="D29" s="48">
        <f t="shared" ref="D29:E29" si="4">D15*11.18%</f>
        <v>8684.3165499999996</v>
      </c>
      <c r="E29" s="48">
        <f t="shared" si="4"/>
        <v>8684.3165499999996</v>
      </c>
    </row>
    <row r="30" spans="1:5" ht="36.75" x14ac:dyDescent="0.3">
      <c r="A30" s="11" t="s">
        <v>6</v>
      </c>
      <c r="B30" s="6" t="s">
        <v>2</v>
      </c>
      <c r="C30" s="48">
        <v>4967</v>
      </c>
      <c r="D30" s="56">
        <f>C30/4</f>
        <v>1241.75</v>
      </c>
      <c r="E30" s="56">
        <f t="shared" si="2"/>
        <v>1241.75</v>
      </c>
    </row>
    <row r="31" spans="1:5" ht="25.5" x14ac:dyDescent="0.3">
      <c r="A31" s="11" t="s">
        <v>7</v>
      </c>
      <c r="B31" s="6" t="s">
        <v>2</v>
      </c>
      <c r="C31" s="18">
        <v>496</v>
      </c>
      <c r="D31" s="34">
        <f t="shared" si="2"/>
        <v>496</v>
      </c>
      <c r="E31" s="34">
        <f t="shared" si="2"/>
        <v>496</v>
      </c>
    </row>
    <row r="32" spans="1:5" ht="36.75" x14ac:dyDescent="0.3">
      <c r="A32" s="11" t="s">
        <v>8</v>
      </c>
      <c r="B32" s="6" t="s">
        <v>2</v>
      </c>
      <c r="C32" s="48"/>
      <c r="D32" s="56"/>
      <c r="E32" s="56"/>
    </row>
    <row r="33" spans="1:5" ht="38.25" customHeight="1" x14ac:dyDescent="0.3">
      <c r="A33" s="11" t="s">
        <v>9</v>
      </c>
      <c r="B33" s="6" t="s">
        <v>2</v>
      </c>
      <c r="C33" s="48">
        <v>5388</v>
      </c>
      <c r="D33" s="56">
        <f>C33/4</f>
        <v>1347</v>
      </c>
      <c r="E33" s="56">
        <f t="shared" si="2"/>
        <v>1347</v>
      </c>
    </row>
    <row r="34" spans="1:5" x14ac:dyDescent="0.3">
      <c r="C34" s="17">
        <f>C33+C32+C31+C30+C29+C15</f>
        <v>118983.55619999999</v>
      </c>
    </row>
  </sheetData>
  <mergeCells count="7">
    <mergeCell ref="A1:E1"/>
    <mergeCell ref="A2:E2"/>
    <mergeCell ref="A4:E4"/>
    <mergeCell ref="A5:E5"/>
    <mergeCell ref="A9:A10"/>
    <mergeCell ref="B9:B10"/>
    <mergeCell ref="C9:E9"/>
  </mergeCells>
  <pageMargins left="0.51181102362204722" right="0.31496062992125984" top="0.74803149606299213" bottom="0.74803149606299213" header="0.31496062992125984" footer="0.31496062992125984"/>
  <pageSetup paperSize="9" scale="75" orientation="portrait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4"/>
  <sheetViews>
    <sheetView topLeftCell="A26" workbookViewId="0">
      <selection activeCell="C35" sqref="C35"/>
    </sheetView>
  </sheetViews>
  <sheetFormatPr defaultColWidth="9.140625" defaultRowHeight="20.25" x14ac:dyDescent="0.3"/>
  <cols>
    <col min="1" max="1" width="69.42578125" style="2" customWidth="1"/>
    <col min="2" max="2" width="9.140625" style="3"/>
    <col min="3" max="5" width="12" style="17" customWidth="1"/>
    <col min="6" max="7" width="12" style="2" customWidth="1"/>
    <col min="8" max="16384" width="9.140625" style="2"/>
  </cols>
  <sheetData>
    <row r="1" spans="1:7" x14ac:dyDescent="0.3">
      <c r="A1" s="84" t="s">
        <v>15</v>
      </c>
      <c r="B1" s="84"/>
      <c r="C1" s="84"/>
      <c r="D1" s="84"/>
      <c r="E1" s="84"/>
    </row>
    <row r="2" spans="1:7" x14ac:dyDescent="0.3">
      <c r="A2" s="84" t="s">
        <v>67</v>
      </c>
      <c r="B2" s="84"/>
      <c r="C2" s="84"/>
      <c r="D2" s="84"/>
      <c r="E2" s="84"/>
    </row>
    <row r="3" spans="1:7" x14ac:dyDescent="0.3">
      <c r="A3" s="1"/>
    </row>
    <row r="4" spans="1:7" ht="48.75" customHeight="1" x14ac:dyDescent="0.3">
      <c r="A4" s="90" t="s">
        <v>59</v>
      </c>
      <c r="B4" s="90"/>
      <c r="C4" s="90"/>
      <c r="D4" s="90"/>
      <c r="E4" s="90"/>
    </row>
    <row r="5" spans="1:7" ht="15.75" customHeight="1" x14ac:dyDescent="0.3">
      <c r="A5" s="86" t="s">
        <v>16</v>
      </c>
      <c r="B5" s="86"/>
      <c r="C5" s="86"/>
      <c r="D5" s="86"/>
      <c r="E5" s="86"/>
    </row>
    <row r="6" spans="1:7" x14ac:dyDescent="0.3">
      <c r="A6" s="4"/>
    </row>
    <row r="7" spans="1:7" x14ac:dyDescent="0.3">
      <c r="A7" s="12" t="s">
        <v>17</v>
      </c>
    </row>
    <row r="8" spans="1:7" x14ac:dyDescent="0.3">
      <c r="A8" s="1"/>
    </row>
    <row r="9" spans="1:7" x14ac:dyDescent="0.3">
      <c r="A9" s="87" t="s">
        <v>28</v>
      </c>
      <c r="B9" s="88" t="s">
        <v>18</v>
      </c>
      <c r="C9" s="89" t="s">
        <v>68</v>
      </c>
      <c r="D9" s="89"/>
      <c r="E9" s="89"/>
    </row>
    <row r="10" spans="1:7" ht="40.5" x14ac:dyDescent="0.3">
      <c r="A10" s="87"/>
      <c r="B10" s="88"/>
      <c r="C10" s="32" t="s">
        <v>19</v>
      </c>
      <c r="D10" s="32" t="s">
        <v>20</v>
      </c>
      <c r="E10" s="40" t="s">
        <v>14</v>
      </c>
    </row>
    <row r="11" spans="1:7" x14ac:dyDescent="0.3">
      <c r="A11" s="5" t="s">
        <v>21</v>
      </c>
      <c r="B11" s="6" t="s">
        <v>10</v>
      </c>
      <c r="C11" s="51">
        <v>131</v>
      </c>
      <c r="D11" s="51">
        <f>C11</f>
        <v>131</v>
      </c>
      <c r="E11" s="51">
        <f>D11</f>
        <v>131</v>
      </c>
    </row>
    <row r="12" spans="1:7" ht="25.5" x14ac:dyDescent="0.3">
      <c r="A12" s="9" t="s">
        <v>24</v>
      </c>
      <c r="B12" s="6" t="s">
        <v>2</v>
      </c>
      <c r="C12" s="18">
        <f>(C13-C32)/C11</f>
        <v>1236.2562045801528</v>
      </c>
      <c r="D12" s="18">
        <f t="shared" ref="D12:E12" si="0">(D13-D32)/D11</f>
        <v>302.7644328244275</v>
      </c>
      <c r="E12" s="18">
        <f t="shared" si="0"/>
        <v>302.7644328244275</v>
      </c>
    </row>
    <row r="13" spans="1:7" ht="25.5" x14ac:dyDescent="0.3">
      <c r="A13" s="5" t="s">
        <v>11</v>
      </c>
      <c r="B13" s="6" t="s">
        <v>2</v>
      </c>
      <c r="C13" s="48">
        <f>C15+C29+C30+C33+C31+C32</f>
        <v>167157.56280000001</v>
      </c>
      <c r="D13" s="48">
        <f t="shared" ref="D13:E13" si="1">D15+D29+D30+D33+D31+D32</f>
        <v>44870.140700000004</v>
      </c>
      <c r="E13" s="48">
        <f t="shared" si="1"/>
        <v>44870.140700000004</v>
      </c>
    </row>
    <row r="14" spans="1:7" x14ac:dyDescent="0.3">
      <c r="A14" s="7" t="s">
        <v>0</v>
      </c>
      <c r="B14" s="8"/>
      <c r="C14" s="18">
        <v>0</v>
      </c>
      <c r="D14" s="34">
        <f t="shared" ref="D14:E33" si="2">C14</f>
        <v>0</v>
      </c>
      <c r="E14" s="34">
        <f t="shared" si="2"/>
        <v>0</v>
      </c>
      <c r="G14" s="17"/>
    </row>
    <row r="15" spans="1:7" ht="25.5" x14ac:dyDescent="0.3">
      <c r="A15" s="5" t="s">
        <v>12</v>
      </c>
      <c r="B15" s="6" t="s">
        <v>2</v>
      </c>
      <c r="C15" s="48">
        <f>C17+C20+C23+C26</f>
        <v>131946</v>
      </c>
      <c r="D15" s="48">
        <f t="shared" ref="D15:E15" si="3">D17+D20+D23+D26</f>
        <v>32986.5</v>
      </c>
      <c r="E15" s="48">
        <f t="shared" si="3"/>
        <v>32986.5</v>
      </c>
    </row>
    <row r="16" spans="1:7" x14ac:dyDescent="0.3">
      <c r="A16" s="7" t="s">
        <v>1</v>
      </c>
      <c r="B16" s="8"/>
      <c r="C16" s="18">
        <v>0</v>
      </c>
      <c r="D16" s="34">
        <f t="shared" si="2"/>
        <v>0</v>
      </c>
      <c r="E16" s="34">
        <f t="shared" si="2"/>
        <v>0</v>
      </c>
    </row>
    <row r="17" spans="1:5" s="22" customFormat="1" ht="25.5" x14ac:dyDescent="0.3">
      <c r="A17" s="19" t="s">
        <v>30</v>
      </c>
      <c r="B17" s="54" t="s">
        <v>2</v>
      </c>
      <c r="C17" s="56">
        <v>8209</v>
      </c>
      <c r="D17" s="56">
        <f>C17/4</f>
        <v>2052.25</v>
      </c>
      <c r="E17" s="56">
        <f t="shared" si="2"/>
        <v>2052.25</v>
      </c>
    </row>
    <row r="18" spans="1:5" s="22" customFormat="1" x14ac:dyDescent="0.3">
      <c r="A18" s="26" t="s">
        <v>4</v>
      </c>
      <c r="B18" s="27" t="s">
        <v>3</v>
      </c>
      <c r="C18" s="41">
        <v>4</v>
      </c>
      <c r="D18" s="34">
        <f t="shared" si="2"/>
        <v>4</v>
      </c>
      <c r="E18" s="34">
        <f t="shared" si="2"/>
        <v>4</v>
      </c>
    </row>
    <row r="19" spans="1:5" s="22" customFormat="1" ht="21.95" customHeight="1" x14ac:dyDescent="0.3">
      <c r="A19" s="26" t="s">
        <v>26</v>
      </c>
      <c r="B19" s="20" t="s">
        <v>27</v>
      </c>
      <c r="C19" s="34">
        <f>C17/C18/12*1000+200</f>
        <v>171220.83333333334</v>
      </c>
      <c r="D19" s="34">
        <f t="shared" si="2"/>
        <v>171220.83333333334</v>
      </c>
      <c r="E19" s="34">
        <f t="shared" si="2"/>
        <v>171220.83333333334</v>
      </c>
    </row>
    <row r="20" spans="1:5" s="22" customFormat="1" ht="25.5" x14ac:dyDescent="0.3">
      <c r="A20" s="19" t="s">
        <v>31</v>
      </c>
      <c r="B20" s="54" t="s">
        <v>2</v>
      </c>
      <c r="C20" s="56">
        <v>97187</v>
      </c>
      <c r="D20" s="56">
        <f>C20/4</f>
        <v>24296.75</v>
      </c>
      <c r="E20" s="56">
        <f t="shared" si="2"/>
        <v>24296.75</v>
      </c>
    </row>
    <row r="21" spans="1:5" s="22" customFormat="1" x14ac:dyDescent="0.3">
      <c r="A21" s="26" t="s">
        <v>4</v>
      </c>
      <c r="B21" s="27" t="s">
        <v>3</v>
      </c>
      <c r="C21" s="41">
        <v>31.9</v>
      </c>
      <c r="D21" s="34">
        <f t="shared" si="2"/>
        <v>31.9</v>
      </c>
      <c r="E21" s="34">
        <f t="shared" si="2"/>
        <v>31.9</v>
      </c>
    </row>
    <row r="22" spans="1:5" ht="21.95" customHeight="1" x14ac:dyDescent="0.3">
      <c r="A22" s="9" t="s">
        <v>26</v>
      </c>
      <c r="B22" s="6" t="s">
        <v>27</v>
      </c>
      <c r="C22" s="34">
        <f>C20/12/C21*1000</f>
        <v>253884.53500522466</v>
      </c>
      <c r="D22" s="34">
        <f t="shared" si="2"/>
        <v>253884.53500522466</v>
      </c>
      <c r="E22" s="34">
        <f t="shared" si="2"/>
        <v>253884.53500522466</v>
      </c>
    </row>
    <row r="23" spans="1:5" ht="39" x14ac:dyDescent="0.3">
      <c r="A23" s="11" t="s">
        <v>37</v>
      </c>
      <c r="B23" s="53" t="s">
        <v>2</v>
      </c>
      <c r="C23" s="56">
        <v>9746</v>
      </c>
      <c r="D23" s="56">
        <f>C23/4</f>
        <v>2436.5</v>
      </c>
      <c r="E23" s="56">
        <f t="shared" si="2"/>
        <v>2436.5</v>
      </c>
    </row>
    <row r="24" spans="1:5" x14ac:dyDescent="0.3">
      <c r="A24" s="9" t="s">
        <v>4</v>
      </c>
      <c r="B24" s="10" t="s">
        <v>3</v>
      </c>
      <c r="C24" s="41">
        <v>5</v>
      </c>
      <c r="D24" s="34">
        <f t="shared" si="2"/>
        <v>5</v>
      </c>
      <c r="E24" s="34">
        <f t="shared" si="2"/>
        <v>5</v>
      </c>
    </row>
    <row r="25" spans="1:5" ht="21.95" customHeight="1" x14ac:dyDescent="0.3">
      <c r="A25" s="9" t="s">
        <v>26</v>
      </c>
      <c r="B25" s="6" t="s">
        <v>27</v>
      </c>
      <c r="C25" s="34">
        <f>C23/C24/12*1000</f>
        <v>162433.33333333334</v>
      </c>
      <c r="D25" s="34">
        <f t="shared" si="2"/>
        <v>162433.33333333334</v>
      </c>
      <c r="E25" s="34">
        <f t="shared" si="2"/>
        <v>162433.33333333334</v>
      </c>
    </row>
    <row r="26" spans="1:5" ht="25.5" x14ac:dyDescent="0.3">
      <c r="A26" s="5" t="s">
        <v>23</v>
      </c>
      <c r="B26" s="53" t="s">
        <v>2</v>
      </c>
      <c r="C26" s="56">
        <v>16804</v>
      </c>
      <c r="D26" s="56">
        <f>C26/4</f>
        <v>4201</v>
      </c>
      <c r="E26" s="56">
        <f t="shared" si="2"/>
        <v>4201</v>
      </c>
    </row>
    <row r="27" spans="1:5" x14ac:dyDescent="0.3">
      <c r="A27" s="9" t="s">
        <v>4</v>
      </c>
      <c r="B27" s="10" t="s">
        <v>3</v>
      </c>
      <c r="C27" s="41">
        <v>21.5</v>
      </c>
      <c r="D27" s="34">
        <f t="shared" si="2"/>
        <v>21.5</v>
      </c>
      <c r="E27" s="34">
        <f t="shared" si="2"/>
        <v>21.5</v>
      </c>
    </row>
    <row r="28" spans="1:5" ht="21.95" customHeight="1" x14ac:dyDescent="0.3">
      <c r="A28" s="9" t="s">
        <v>26</v>
      </c>
      <c r="B28" s="6" t="s">
        <v>27</v>
      </c>
      <c r="C28" s="34">
        <f>C26/12/C27*1000</f>
        <v>65131.782945736435</v>
      </c>
      <c r="D28" s="34">
        <f t="shared" si="2"/>
        <v>65131.782945736435</v>
      </c>
      <c r="E28" s="34">
        <f t="shared" si="2"/>
        <v>65131.782945736435</v>
      </c>
    </row>
    <row r="29" spans="1:5" ht="25.5" x14ac:dyDescent="0.3">
      <c r="A29" s="5" t="s">
        <v>5</v>
      </c>
      <c r="B29" s="6" t="s">
        <v>2</v>
      </c>
      <c r="C29" s="48">
        <f>C15*11.18%</f>
        <v>14751.5628</v>
      </c>
      <c r="D29" s="48">
        <f t="shared" ref="D29:E29" si="4">D15*11.18%</f>
        <v>3687.8906999999999</v>
      </c>
      <c r="E29" s="48">
        <f t="shared" si="4"/>
        <v>3687.8906999999999</v>
      </c>
    </row>
    <row r="30" spans="1:5" ht="36.75" x14ac:dyDescent="0.3">
      <c r="A30" s="11" t="s">
        <v>6</v>
      </c>
      <c r="B30" s="6" t="s">
        <v>2</v>
      </c>
      <c r="C30" s="48">
        <v>6703</v>
      </c>
      <c r="D30" s="56">
        <f>C30/4</f>
        <v>1675.75</v>
      </c>
      <c r="E30" s="56">
        <f t="shared" si="2"/>
        <v>1675.75</v>
      </c>
    </row>
    <row r="31" spans="1:5" ht="25.5" x14ac:dyDescent="0.3">
      <c r="A31" s="11" t="s">
        <v>7</v>
      </c>
      <c r="B31" s="6" t="s">
        <v>2</v>
      </c>
      <c r="C31" s="18"/>
      <c r="D31" s="34"/>
      <c r="E31" s="34"/>
    </row>
    <row r="32" spans="1:5" ht="36.75" x14ac:dyDescent="0.3">
      <c r="A32" s="11" t="s">
        <v>8</v>
      </c>
      <c r="B32" s="6" t="s">
        <v>2</v>
      </c>
      <c r="C32" s="48">
        <v>5208</v>
      </c>
      <c r="D32" s="56">
        <f t="shared" si="2"/>
        <v>5208</v>
      </c>
      <c r="E32" s="56">
        <f t="shared" si="2"/>
        <v>5208</v>
      </c>
    </row>
    <row r="33" spans="1:5" ht="38.25" customHeight="1" x14ac:dyDescent="0.3">
      <c r="A33" s="11" t="s">
        <v>9</v>
      </c>
      <c r="B33" s="6" t="s">
        <v>2</v>
      </c>
      <c r="C33" s="48">
        <v>8549</v>
      </c>
      <c r="D33" s="56">
        <v>1312</v>
      </c>
      <c r="E33" s="56">
        <f t="shared" si="2"/>
        <v>1312</v>
      </c>
    </row>
    <row r="34" spans="1:5" x14ac:dyDescent="0.3">
      <c r="C34" s="17">
        <f>C33+C32+C31+C30+C29+C15</f>
        <v>167157.56280000001</v>
      </c>
    </row>
  </sheetData>
  <mergeCells count="7">
    <mergeCell ref="A1:E1"/>
    <mergeCell ref="A2:E2"/>
    <mergeCell ref="A4:E4"/>
    <mergeCell ref="A5:E5"/>
    <mergeCell ref="A9:A10"/>
    <mergeCell ref="B9:B10"/>
    <mergeCell ref="C9:E9"/>
  </mergeCells>
  <pageMargins left="0.51181102362204722" right="0.31496062992125984" top="0.74803149606299213" bottom="0.74803149606299213" header="0.31496062992125984" footer="0.31496062992125984"/>
  <pageSetup paperSize="9" scale="75" orientation="portrait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4"/>
  <sheetViews>
    <sheetView topLeftCell="A11" workbookViewId="0">
      <selection activeCell="C34" sqref="C34"/>
    </sheetView>
  </sheetViews>
  <sheetFormatPr defaultColWidth="9.140625" defaultRowHeight="20.25" x14ac:dyDescent="0.3"/>
  <cols>
    <col min="1" max="1" width="69.42578125" style="2" customWidth="1"/>
    <col min="2" max="2" width="9.140625" style="3"/>
    <col min="3" max="4" width="13.7109375" style="17" customWidth="1"/>
    <col min="5" max="5" width="13.5703125" style="17" customWidth="1"/>
    <col min="6" max="7" width="12" style="2" customWidth="1"/>
    <col min="8" max="16384" width="9.140625" style="2"/>
  </cols>
  <sheetData>
    <row r="1" spans="1:7" x14ac:dyDescent="0.3">
      <c r="A1" s="84" t="s">
        <v>15</v>
      </c>
      <c r="B1" s="84"/>
      <c r="C1" s="84"/>
      <c r="D1" s="84"/>
      <c r="E1" s="84"/>
    </row>
    <row r="2" spans="1:7" x14ac:dyDescent="0.3">
      <c r="A2" s="84" t="s">
        <v>67</v>
      </c>
      <c r="B2" s="84"/>
      <c r="C2" s="84"/>
      <c r="D2" s="84"/>
      <c r="E2" s="84"/>
    </row>
    <row r="3" spans="1:7" x14ac:dyDescent="0.3">
      <c r="A3" s="1"/>
    </row>
    <row r="4" spans="1:7" ht="48" customHeight="1" x14ac:dyDescent="0.3">
      <c r="A4" s="90" t="s">
        <v>58</v>
      </c>
      <c r="B4" s="90"/>
      <c r="C4" s="90"/>
      <c r="D4" s="90"/>
      <c r="E4" s="90"/>
    </row>
    <row r="5" spans="1:7" ht="15.75" customHeight="1" x14ac:dyDescent="0.3">
      <c r="A5" s="86" t="s">
        <v>16</v>
      </c>
      <c r="B5" s="86"/>
      <c r="C5" s="86"/>
      <c r="D5" s="86"/>
      <c r="E5" s="86"/>
    </row>
    <row r="6" spans="1:7" x14ac:dyDescent="0.3">
      <c r="A6" s="4"/>
    </row>
    <row r="7" spans="1:7" x14ac:dyDescent="0.3">
      <c r="A7" s="12" t="s">
        <v>17</v>
      </c>
    </row>
    <row r="8" spans="1:7" x14ac:dyDescent="0.3">
      <c r="A8" s="1"/>
    </row>
    <row r="9" spans="1:7" x14ac:dyDescent="0.3">
      <c r="A9" s="87" t="s">
        <v>28</v>
      </c>
      <c r="B9" s="88" t="s">
        <v>18</v>
      </c>
      <c r="C9" s="89" t="s">
        <v>68</v>
      </c>
      <c r="D9" s="89"/>
      <c r="E9" s="89"/>
    </row>
    <row r="10" spans="1:7" ht="40.5" x14ac:dyDescent="0.3">
      <c r="A10" s="87"/>
      <c r="B10" s="88"/>
      <c r="C10" s="32" t="s">
        <v>19</v>
      </c>
      <c r="D10" s="32" t="s">
        <v>20</v>
      </c>
      <c r="E10" s="67" t="s">
        <v>14</v>
      </c>
      <c r="F10" s="2" t="s">
        <v>32</v>
      </c>
    </row>
    <row r="11" spans="1:7" x14ac:dyDescent="0.3">
      <c r="A11" s="5" t="s">
        <v>21</v>
      </c>
      <c r="B11" s="6" t="s">
        <v>10</v>
      </c>
      <c r="C11" s="51">
        <v>66</v>
      </c>
      <c r="D11" s="51">
        <f>C11</f>
        <v>66</v>
      </c>
      <c r="E11" s="51">
        <f>D11</f>
        <v>66</v>
      </c>
    </row>
    <row r="12" spans="1:7" ht="25.5" x14ac:dyDescent="0.3">
      <c r="A12" s="9" t="s">
        <v>38</v>
      </c>
      <c r="B12" s="6" t="s">
        <v>2</v>
      </c>
      <c r="C12" s="18">
        <f>(C13-C32)/C11</f>
        <v>1990.5206515151517</v>
      </c>
      <c r="D12" s="18">
        <f t="shared" ref="D12:E12" si="0">(D13-D32)/D11</f>
        <v>497.63016287878793</v>
      </c>
      <c r="E12" s="18">
        <f t="shared" si="0"/>
        <v>497.63016287878793</v>
      </c>
    </row>
    <row r="13" spans="1:7" ht="25.5" x14ac:dyDescent="0.3">
      <c r="A13" s="5" t="s">
        <v>11</v>
      </c>
      <c r="B13" s="6" t="s">
        <v>2</v>
      </c>
      <c r="C13" s="63">
        <f>C15+C29+C30+C33+C31+C32</f>
        <v>131374.36300000001</v>
      </c>
      <c r="D13" s="63">
        <f t="shared" ref="D13:E13" si="1">D15+D29+D30+D33+D31+D32</f>
        <v>32843.590750000003</v>
      </c>
      <c r="E13" s="63">
        <f t="shared" si="1"/>
        <v>32843.590750000003</v>
      </c>
    </row>
    <row r="14" spans="1:7" x14ac:dyDescent="0.3">
      <c r="A14" s="7" t="s">
        <v>0</v>
      </c>
      <c r="B14" s="8"/>
      <c r="C14" s="18"/>
      <c r="D14" s="18">
        <f t="shared" ref="D14:E33" si="2">C14</f>
        <v>0</v>
      </c>
      <c r="E14" s="18">
        <f t="shared" si="2"/>
        <v>0</v>
      </c>
      <c r="G14" s="17"/>
    </row>
    <row r="15" spans="1:7" ht="25.5" x14ac:dyDescent="0.3">
      <c r="A15" s="5" t="s">
        <v>12</v>
      </c>
      <c r="B15" s="6" t="s">
        <v>2</v>
      </c>
      <c r="C15" s="48">
        <f>C17+C20+C23+C26</f>
        <v>112785</v>
      </c>
      <c r="D15" s="48">
        <f t="shared" ref="D15:E15" si="3">D17+D20+D23+D26</f>
        <v>28196.25</v>
      </c>
      <c r="E15" s="48">
        <f t="shared" si="3"/>
        <v>28196.25</v>
      </c>
    </row>
    <row r="16" spans="1:7" x14ac:dyDescent="0.3">
      <c r="A16" s="7" t="s">
        <v>1</v>
      </c>
      <c r="B16" s="8"/>
      <c r="C16" s="18"/>
      <c r="D16" s="18">
        <f t="shared" si="2"/>
        <v>0</v>
      </c>
      <c r="E16" s="18">
        <f t="shared" si="2"/>
        <v>0</v>
      </c>
    </row>
    <row r="17" spans="1:5" s="22" customFormat="1" ht="25.5" x14ac:dyDescent="0.3">
      <c r="A17" s="19" t="s">
        <v>30</v>
      </c>
      <c r="B17" s="54" t="s">
        <v>2</v>
      </c>
      <c r="C17" s="56">
        <v>8564</v>
      </c>
      <c r="D17" s="48">
        <f>C17/4</f>
        <v>2141</v>
      </c>
      <c r="E17" s="48">
        <f t="shared" si="2"/>
        <v>2141</v>
      </c>
    </row>
    <row r="18" spans="1:5" s="22" customFormat="1" x14ac:dyDescent="0.3">
      <c r="A18" s="26" t="s">
        <v>4</v>
      </c>
      <c r="B18" s="27" t="s">
        <v>3</v>
      </c>
      <c r="C18" s="41">
        <v>3</v>
      </c>
      <c r="D18" s="18">
        <f t="shared" si="2"/>
        <v>3</v>
      </c>
      <c r="E18" s="18">
        <f t="shared" si="2"/>
        <v>3</v>
      </c>
    </row>
    <row r="19" spans="1:5" s="22" customFormat="1" ht="21.95" customHeight="1" x14ac:dyDescent="0.3">
      <c r="A19" s="26" t="s">
        <v>26</v>
      </c>
      <c r="B19" s="20" t="s">
        <v>27</v>
      </c>
      <c r="C19" s="34">
        <f>C17/C18/12*1000+200</f>
        <v>238088.88888888888</v>
      </c>
      <c r="D19" s="18">
        <f t="shared" si="2"/>
        <v>238088.88888888888</v>
      </c>
      <c r="E19" s="18">
        <f t="shared" si="2"/>
        <v>238088.88888888888</v>
      </c>
    </row>
    <row r="20" spans="1:5" s="22" customFormat="1" ht="25.5" x14ac:dyDescent="0.3">
      <c r="A20" s="19" t="s">
        <v>31</v>
      </c>
      <c r="B20" s="54" t="s">
        <v>2</v>
      </c>
      <c r="C20" s="56">
        <v>86143</v>
      </c>
      <c r="D20" s="48">
        <f>C20/4</f>
        <v>21535.75</v>
      </c>
      <c r="E20" s="48">
        <f t="shared" si="2"/>
        <v>21535.75</v>
      </c>
    </row>
    <row r="21" spans="1:5" x14ac:dyDescent="0.3">
      <c r="A21" s="9" t="s">
        <v>4</v>
      </c>
      <c r="B21" s="10" t="s">
        <v>3</v>
      </c>
      <c r="C21" s="41">
        <v>27.1</v>
      </c>
      <c r="D21" s="18">
        <f t="shared" si="2"/>
        <v>27.1</v>
      </c>
      <c r="E21" s="18">
        <f t="shared" si="2"/>
        <v>27.1</v>
      </c>
    </row>
    <row r="22" spans="1:5" ht="21.95" customHeight="1" x14ac:dyDescent="0.3">
      <c r="A22" s="9" t="s">
        <v>26</v>
      </c>
      <c r="B22" s="6" t="s">
        <v>27</v>
      </c>
      <c r="C22" s="34">
        <f>C20/12/C21*1000</f>
        <v>264892.37392373924</v>
      </c>
      <c r="D22" s="18">
        <f t="shared" si="2"/>
        <v>264892.37392373924</v>
      </c>
      <c r="E22" s="18">
        <f t="shared" si="2"/>
        <v>264892.37392373924</v>
      </c>
    </row>
    <row r="23" spans="1:5" ht="39" x14ac:dyDescent="0.3">
      <c r="A23" s="11" t="s">
        <v>37</v>
      </c>
      <c r="B23" s="53" t="s">
        <v>2</v>
      </c>
      <c r="C23" s="56">
        <v>7317</v>
      </c>
      <c r="D23" s="48">
        <f>C23/4</f>
        <v>1829.25</v>
      </c>
      <c r="E23" s="48">
        <f t="shared" si="2"/>
        <v>1829.25</v>
      </c>
    </row>
    <row r="24" spans="1:5" x14ac:dyDescent="0.3">
      <c r="A24" s="9" t="s">
        <v>4</v>
      </c>
      <c r="B24" s="10" t="s">
        <v>3</v>
      </c>
      <c r="C24" s="41">
        <v>4</v>
      </c>
      <c r="D24" s="18">
        <f t="shared" si="2"/>
        <v>4</v>
      </c>
      <c r="E24" s="18">
        <f t="shared" si="2"/>
        <v>4</v>
      </c>
    </row>
    <row r="25" spans="1:5" ht="21.95" customHeight="1" x14ac:dyDescent="0.3">
      <c r="A25" s="9" t="s">
        <v>26</v>
      </c>
      <c r="B25" s="6" t="s">
        <v>27</v>
      </c>
      <c r="C25" s="34">
        <f>C23/C24/12*1000</f>
        <v>152437.5</v>
      </c>
      <c r="D25" s="18">
        <f t="shared" si="2"/>
        <v>152437.5</v>
      </c>
      <c r="E25" s="18">
        <f t="shared" si="2"/>
        <v>152437.5</v>
      </c>
    </row>
    <row r="26" spans="1:5" ht="25.5" x14ac:dyDescent="0.3">
      <c r="A26" s="5" t="s">
        <v>23</v>
      </c>
      <c r="B26" s="53" t="s">
        <v>2</v>
      </c>
      <c r="C26" s="56">
        <v>10761</v>
      </c>
      <c r="D26" s="48">
        <f>C26/4</f>
        <v>2690.25</v>
      </c>
      <c r="E26" s="48">
        <f t="shared" si="2"/>
        <v>2690.25</v>
      </c>
    </row>
    <row r="27" spans="1:5" x14ac:dyDescent="0.3">
      <c r="A27" s="9" t="s">
        <v>4</v>
      </c>
      <c r="B27" s="10" t="s">
        <v>3</v>
      </c>
      <c r="C27" s="41">
        <v>13.5</v>
      </c>
      <c r="D27" s="18">
        <f t="shared" si="2"/>
        <v>13.5</v>
      </c>
      <c r="E27" s="18">
        <f t="shared" si="2"/>
        <v>13.5</v>
      </c>
    </row>
    <row r="28" spans="1:5" ht="21.95" customHeight="1" x14ac:dyDescent="0.3">
      <c r="A28" s="9" t="s">
        <v>26</v>
      </c>
      <c r="B28" s="6" t="s">
        <v>27</v>
      </c>
      <c r="C28" s="34">
        <f>C26/12/C27*1000</f>
        <v>66425.925925925927</v>
      </c>
      <c r="D28" s="18">
        <f t="shared" si="2"/>
        <v>66425.925925925927</v>
      </c>
      <c r="E28" s="18">
        <f t="shared" si="2"/>
        <v>66425.925925925927</v>
      </c>
    </row>
    <row r="29" spans="1:5" ht="25.5" x14ac:dyDescent="0.3">
      <c r="A29" s="5" t="s">
        <v>5</v>
      </c>
      <c r="B29" s="6" t="s">
        <v>2</v>
      </c>
      <c r="C29" s="48">
        <f>C15*11.18%</f>
        <v>12609.362999999999</v>
      </c>
      <c r="D29" s="48">
        <f t="shared" ref="D29:E29" si="4">D15*11.18%</f>
        <v>3152.3407499999998</v>
      </c>
      <c r="E29" s="48">
        <f t="shared" si="4"/>
        <v>3152.3407499999998</v>
      </c>
    </row>
    <row r="30" spans="1:5" ht="36.75" x14ac:dyDescent="0.3">
      <c r="A30" s="11" t="s">
        <v>6</v>
      </c>
      <c r="B30" s="6" t="s">
        <v>2</v>
      </c>
      <c r="C30" s="48">
        <v>2696</v>
      </c>
      <c r="D30" s="48">
        <f>C30/4</f>
        <v>674</v>
      </c>
      <c r="E30" s="48">
        <f t="shared" si="2"/>
        <v>674</v>
      </c>
    </row>
    <row r="31" spans="1:5" ht="25.5" x14ac:dyDescent="0.3">
      <c r="A31" s="11" t="s">
        <v>7</v>
      </c>
      <c r="B31" s="6" t="s">
        <v>2</v>
      </c>
      <c r="C31" s="18"/>
      <c r="D31" s="18"/>
      <c r="E31" s="18"/>
    </row>
    <row r="32" spans="1:5" ht="36.75" x14ac:dyDescent="0.3">
      <c r="A32" s="11" t="s">
        <v>8</v>
      </c>
      <c r="B32" s="6" t="s">
        <v>2</v>
      </c>
      <c r="C32" s="48"/>
      <c r="D32" s="48"/>
      <c r="E32" s="48"/>
    </row>
    <row r="33" spans="1:5" ht="58.5" customHeight="1" x14ac:dyDescent="0.3">
      <c r="A33" s="11" t="s">
        <v>9</v>
      </c>
      <c r="B33" s="6" t="s">
        <v>2</v>
      </c>
      <c r="C33" s="48">
        <v>3284</v>
      </c>
      <c r="D33" s="48">
        <f>C33/4</f>
        <v>821</v>
      </c>
      <c r="E33" s="48">
        <f t="shared" si="2"/>
        <v>821</v>
      </c>
    </row>
    <row r="34" spans="1:5" x14ac:dyDescent="0.3">
      <c r="C34" s="17">
        <f>C33+C32+C31+C30+C29+C15</f>
        <v>131374.36300000001</v>
      </c>
    </row>
  </sheetData>
  <mergeCells count="7">
    <mergeCell ref="A1:E1"/>
    <mergeCell ref="A2:E2"/>
    <mergeCell ref="A4:E4"/>
    <mergeCell ref="A5:E5"/>
    <mergeCell ref="A9:A10"/>
    <mergeCell ref="B9:B10"/>
    <mergeCell ref="C9:E9"/>
  </mergeCells>
  <pageMargins left="0.51181102362204722" right="0.31496062992125984" top="0.74803149606299213" bottom="0.74803149606299213" header="0.31496062992125984" footer="0.31496062992125984"/>
  <pageSetup paperSize="9" scale="75" orientation="portrait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3"/>
  <sheetViews>
    <sheetView workbookViewId="0">
      <selection activeCell="A4" sqref="A4:XFD33"/>
    </sheetView>
  </sheetViews>
  <sheetFormatPr defaultColWidth="9.140625" defaultRowHeight="20.25" x14ac:dyDescent="0.3"/>
  <cols>
    <col min="1" max="1" width="63.42578125" style="2" customWidth="1"/>
    <col min="2" max="2" width="9.140625" style="3"/>
    <col min="3" max="3" width="22.7109375" style="17" customWidth="1"/>
    <col min="4" max="4" width="19.85546875" style="17" customWidth="1"/>
    <col min="5" max="5" width="12.140625" style="17" customWidth="1"/>
    <col min="6" max="7" width="12" style="2" customWidth="1"/>
    <col min="8" max="16384" width="9.140625" style="2"/>
  </cols>
  <sheetData>
    <row r="1" spans="1:7" x14ac:dyDescent="0.3">
      <c r="A1" s="84" t="s">
        <v>15</v>
      </c>
      <c r="B1" s="84"/>
      <c r="C1" s="84"/>
      <c r="D1" s="84"/>
      <c r="E1" s="84"/>
    </row>
    <row r="2" spans="1:7" x14ac:dyDescent="0.3">
      <c r="A2" s="84" t="s">
        <v>42</v>
      </c>
      <c r="B2" s="84"/>
      <c r="C2" s="84"/>
      <c r="D2" s="84"/>
      <c r="E2" s="84"/>
    </row>
    <row r="3" spans="1:7" x14ac:dyDescent="0.3">
      <c r="A3" s="1"/>
    </row>
    <row r="4" spans="1:7" ht="48" customHeight="1" x14ac:dyDescent="0.3">
      <c r="A4" s="90" t="s">
        <v>58</v>
      </c>
      <c r="B4" s="90"/>
      <c r="C4" s="90"/>
      <c r="D4" s="90"/>
      <c r="E4" s="90"/>
    </row>
    <row r="5" spans="1:7" ht="15.75" customHeight="1" x14ac:dyDescent="0.3">
      <c r="A5" s="86" t="s">
        <v>16</v>
      </c>
      <c r="B5" s="86"/>
      <c r="C5" s="86"/>
      <c r="D5" s="86"/>
      <c r="E5" s="86"/>
    </row>
    <row r="6" spans="1:7" x14ac:dyDescent="0.3">
      <c r="A6" s="4"/>
    </row>
    <row r="7" spans="1:7" x14ac:dyDescent="0.3">
      <c r="A7" s="12" t="s">
        <v>17</v>
      </c>
    </row>
    <row r="8" spans="1:7" x14ac:dyDescent="0.3">
      <c r="A8" s="1"/>
    </row>
    <row r="9" spans="1:7" x14ac:dyDescent="0.3">
      <c r="A9" s="87" t="s">
        <v>28</v>
      </c>
      <c r="B9" s="88" t="s">
        <v>18</v>
      </c>
      <c r="C9" s="89" t="s">
        <v>41</v>
      </c>
      <c r="D9" s="89"/>
      <c r="E9" s="89"/>
    </row>
    <row r="10" spans="1:7" ht="40.5" x14ac:dyDescent="0.3">
      <c r="A10" s="87"/>
      <c r="B10" s="88"/>
      <c r="C10" s="32" t="s">
        <v>19</v>
      </c>
      <c r="D10" s="32" t="s">
        <v>20</v>
      </c>
      <c r="E10" s="67" t="s">
        <v>14</v>
      </c>
      <c r="F10" s="2" t="s">
        <v>32</v>
      </c>
    </row>
    <row r="11" spans="1:7" x14ac:dyDescent="0.3">
      <c r="A11" s="5" t="s">
        <v>21</v>
      </c>
      <c r="B11" s="6" t="s">
        <v>10</v>
      </c>
      <c r="C11" s="51">
        <v>61</v>
      </c>
      <c r="D11" s="51">
        <f>C11</f>
        <v>61</v>
      </c>
      <c r="E11" s="51">
        <f>D11</f>
        <v>61</v>
      </c>
    </row>
    <row r="12" spans="1:7" ht="25.5" x14ac:dyDescent="0.3">
      <c r="A12" s="9" t="s">
        <v>38</v>
      </c>
      <c r="B12" s="6" t="s">
        <v>2</v>
      </c>
      <c r="C12" s="18">
        <f>(C13-C32)/C11</f>
        <v>1829.4846975409835</v>
      </c>
      <c r="D12" s="18">
        <f t="shared" ref="D12:E12" si="0">(D13-D32)/D11</f>
        <v>457.37117438524587</v>
      </c>
      <c r="E12" s="18">
        <f t="shared" si="0"/>
        <v>457.37117438524587</v>
      </c>
    </row>
    <row r="13" spans="1:7" ht="25.5" x14ac:dyDescent="0.3">
      <c r="A13" s="5" t="s">
        <v>11</v>
      </c>
      <c r="B13" s="6" t="s">
        <v>2</v>
      </c>
      <c r="C13" s="63">
        <f>C15+C29+C30+C33+C31+C32</f>
        <v>111598.56654999999</v>
      </c>
      <c r="D13" s="63">
        <f t="shared" ref="D13:E13" si="1">D15+D29+D30+D33+D31+D32</f>
        <v>27899.641637499997</v>
      </c>
      <c r="E13" s="63">
        <f t="shared" si="1"/>
        <v>27899.641637499997</v>
      </c>
    </row>
    <row r="14" spans="1:7" x14ac:dyDescent="0.3">
      <c r="A14" s="7" t="s">
        <v>0</v>
      </c>
      <c r="B14" s="8"/>
      <c r="C14" s="18"/>
      <c r="D14" s="18">
        <f t="shared" ref="D14:E33" si="2">C14</f>
        <v>0</v>
      </c>
      <c r="E14" s="18">
        <f t="shared" si="2"/>
        <v>0</v>
      </c>
      <c r="G14" s="17"/>
    </row>
    <row r="15" spans="1:7" ht="25.5" x14ac:dyDescent="0.3">
      <c r="A15" s="5" t="s">
        <v>12</v>
      </c>
      <c r="B15" s="6" t="s">
        <v>2</v>
      </c>
      <c r="C15" s="48">
        <f>C17+C20+C23+C26</f>
        <v>94313.099999999991</v>
      </c>
      <c r="D15" s="48">
        <f t="shared" ref="D15:E15" si="3">D17+D20+D23+D26</f>
        <v>23578.274999999998</v>
      </c>
      <c r="E15" s="48">
        <f t="shared" si="3"/>
        <v>23578.274999999998</v>
      </c>
    </row>
    <row r="16" spans="1:7" x14ac:dyDescent="0.3">
      <c r="A16" s="7" t="s">
        <v>1</v>
      </c>
      <c r="B16" s="8"/>
      <c r="C16" s="18"/>
      <c r="D16" s="18">
        <f t="shared" si="2"/>
        <v>0</v>
      </c>
      <c r="E16" s="18">
        <f t="shared" si="2"/>
        <v>0</v>
      </c>
    </row>
    <row r="17" spans="1:5" s="22" customFormat="1" ht="25.5" x14ac:dyDescent="0.3">
      <c r="A17" s="19" t="s">
        <v>30</v>
      </c>
      <c r="B17" s="54" t="s">
        <v>2</v>
      </c>
      <c r="C17" s="56">
        <v>5076.3999999999996</v>
      </c>
      <c r="D17" s="48">
        <f>C17/4</f>
        <v>1269.0999999999999</v>
      </c>
      <c r="E17" s="48">
        <f t="shared" si="2"/>
        <v>1269.0999999999999</v>
      </c>
    </row>
    <row r="18" spans="1:5" s="22" customFormat="1" x14ac:dyDescent="0.3">
      <c r="A18" s="26" t="s">
        <v>4</v>
      </c>
      <c r="B18" s="27" t="s">
        <v>3</v>
      </c>
      <c r="C18" s="41">
        <v>3</v>
      </c>
      <c r="D18" s="18">
        <f t="shared" si="2"/>
        <v>3</v>
      </c>
      <c r="E18" s="18">
        <f t="shared" si="2"/>
        <v>3</v>
      </c>
    </row>
    <row r="19" spans="1:5" s="22" customFormat="1" ht="21.95" customHeight="1" x14ac:dyDescent="0.3">
      <c r="A19" s="26" t="s">
        <v>26</v>
      </c>
      <c r="B19" s="20" t="s">
        <v>27</v>
      </c>
      <c r="C19" s="34">
        <f>C17/C18/12*1000+200</f>
        <v>141211.11111111109</v>
      </c>
      <c r="D19" s="18">
        <f t="shared" si="2"/>
        <v>141211.11111111109</v>
      </c>
      <c r="E19" s="18">
        <f t="shared" si="2"/>
        <v>141211.11111111109</v>
      </c>
    </row>
    <row r="20" spans="1:5" s="22" customFormat="1" ht="25.5" x14ac:dyDescent="0.3">
      <c r="A20" s="19" t="s">
        <v>31</v>
      </c>
      <c r="B20" s="54" t="s">
        <v>2</v>
      </c>
      <c r="C20" s="56">
        <v>70514.2</v>
      </c>
      <c r="D20" s="48">
        <f>C20/4</f>
        <v>17628.55</v>
      </c>
      <c r="E20" s="48">
        <f t="shared" si="2"/>
        <v>17628.55</v>
      </c>
    </row>
    <row r="21" spans="1:5" x14ac:dyDescent="0.3">
      <c r="A21" s="9" t="s">
        <v>4</v>
      </c>
      <c r="B21" s="10" t="s">
        <v>3</v>
      </c>
      <c r="C21" s="41">
        <v>24.1</v>
      </c>
      <c r="D21" s="18">
        <f t="shared" si="2"/>
        <v>24.1</v>
      </c>
      <c r="E21" s="18">
        <f t="shared" si="2"/>
        <v>24.1</v>
      </c>
    </row>
    <row r="22" spans="1:5" ht="21.95" customHeight="1" x14ac:dyDescent="0.3">
      <c r="A22" s="9" t="s">
        <v>26</v>
      </c>
      <c r="B22" s="6" t="s">
        <v>27</v>
      </c>
      <c r="C22" s="34">
        <f>C20/12/C21*1000</f>
        <v>243825.03457814659</v>
      </c>
      <c r="D22" s="18">
        <f t="shared" si="2"/>
        <v>243825.03457814659</v>
      </c>
      <c r="E22" s="18">
        <f t="shared" si="2"/>
        <v>243825.03457814659</v>
      </c>
    </row>
    <row r="23" spans="1:5" ht="57" x14ac:dyDescent="0.3">
      <c r="A23" s="11" t="s">
        <v>37</v>
      </c>
      <c r="B23" s="53" t="s">
        <v>2</v>
      </c>
      <c r="C23" s="56">
        <v>4069.9</v>
      </c>
      <c r="D23" s="48">
        <f>C23/4</f>
        <v>1017.475</v>
      </c>
      <c r="E23" s="48">
        <f t="shared" si="2"/>
        <v>1017.475</v>
      </c>
    </row>
    <row r="24" spans="1:5" x14ac:dyDescent="0.3">
      <c r="A24" s="9" t="s">
        <v>4</v>
      </c>
      <c r="B24" s="10" t="s">
        <v>3</v>
      </c>
      <c r="C24" s="41">
        <v>3</v>
      </c>
      <c r="D24" s="18">
        <f t="shared" si="2"/>
        <v>3</v>
      </c>
      <c r="E24" s="18">
        <f t="shared" si="2"/>
        <v>3</v>
      </c>
    </row>
    <row r="25" spans="1:5" ht="21.95" customHeight="1" x14ac:dyDescent="0.3">
      <c r="A25" s="9" t="s">
        <v>26</v>
      </c>
      <c r="B25" s="6" t="s">
        <v>27</v>
      </c>
      <c r="C25" s="34">
        <f>C23/C24/12*1000</f>
        <v>113052.7777777778</v>
      </c>
      <c r="D25" s="18">
        <f t="shared" si="2"/>
        <v>113052.7777777778</v>
      </c>
      <c r="E25" s="18">
        <f t="shared" si="2"/>
        <v>113052.7777777778</v>
      </c>
    </row>
    <row r="26" spans="1:5" ht="25.5" x14ac:dyDescent="0.3">
      <c r="A26" s="5" t="s">
        <v>23</v>
      </c>
      <c r="B26" s="53" t="s">
        <v>2</v>
      </c>
      <c r="C26" s="56">
        <v>14652.6</v>
      </c>
      <c r="D26" s="48">
        <f>C26/4</f>
        <v>3663.15</v>
      </c>
      <c r="E26" s="48">
        <f t="shared" si="2"/>
        <v>3663.15</v>
      </c>
    </row>
    <row r="27" spans="1:5" x14ac:dyDescent="0.3">
      <c r="A27" s="9" t="s">
        <v>4</v>
      </c>
      <c r="B27" s="10" t="s">
        <v>3</v>
      </c>
      <c r="C27" s="41">
        <v>16.5</v>
      </c>
      <c r="D27" s="18">
        <f t="shared" si="2"/>
        <v>16.5</v>
      </c>
      <c r="E27" s="18">
        <f t="shared" si="2"/>
        <v>16.5</v>
      </c>
    </row>
    <row r="28" spans="1:5" ht="21.95" customHeight="1" x14ac:dyDescent="0.3">
      <c r="A28" s="9" t="s">
        <v>26</v>
      </c>
      <c r="B28" s="6" t="s">
        <v>27</v>
      </c>
      <c r="C28" s="34">
        <f>C26/12/C27*1000</f>
        <v>74003.030303030304</v>
      </c>
      <c r="D28" s="18">
        <f t="shared" si="2"/>
        <v>74003.030303030304</v>
      </c>
      <c r="E28" s="18">
        <f t="shared" si="2"/>
        <v>74003.030303030304</v>
      </c>
    </row>
    <row r="29" spans="1:5" ht="25.5" x14ac:dyDescent="0.3">
      <c r="A29" s="5" t="s">
        <v>5</v>
      </c>
      <c r="B29" s="6" t="s">
        <v>2</v>
      </c>
      <c r="C29" s="48">
        <f>C15*10.05%</f>
        <v>9478.4665499999992</v>
      </c>
      <c r="D29" s="48">
        <f t="shared" ref="D29:E29" si="4">D15*10.05%</f>
        <v>2369.6166374999998</v>
      </c>
      <c r="E29" s="48">
        <f t="shared" si="4"/>
        <v>2369.6166374999998</v>
      </c>
    </row>
    <row r="30" spans="1:5" ht="52.5" x14ac:dyDescent="0.3">
      <c r="A30" s="11" t="s">
        <v>6</v>
      </c>
      <c r="B30" s="6" t="s">
        <v>2</v>
      </c>
      <c r="C30" s="48">
        <v>4523</v>
      </c>
      <c r="D30" s="48">
        <f>C30/4</f>
        <v>1130.75</v>
      </c>
      <c r="E30" s="48">
        <f t="shared" si="2"/>
        <v>1130.75</v>
      </c>
    </row>
    <row r="31" spans="1:5" ht="25.5" x14ac:dyDescent="0.3">
      <c r="A31" s="11" t="s">
        <v>7</v>
      </c>
      <c r="B31" s="6" t="s">
        <v>2</v>
      </c>
      <c r="C31" s="18"/>
      <c r="D31" s="18"/>
      <c r="E31" s="18"/>
    </row>
    <row r="32" spans="1:5" ht="36.75" x14ac:dyDescent="0.3">
      <c r="A32" s="11" t="s">
        <v>8</v>
      </c>
      <c r="B32" s="6" t="s">
        <v>2</v>
      </c>
      <c r="C32" s="48"/>
      <c r="D32" s="48"/>
      <c r="E32" s="48"/>
    </row>
    <row r="33" spans="1:5" ht="58.5" customHeight="1" x14ac:dyDescent="0.3">
      <c r="A33" s="11" t="s">
        <v>9</v>
      </c>
      <c r="B33" s="6" t="s">
        <v>2</v>
      </c>
      <c r="C33" s="48">
        <v>3284</v>
      </c>
      <c r="D33" s="48">
        <f>C33/4</f>
        <v>821</v>
      </c>
      <c r="E33" s="48">
        <f t="shared" si="2"/>
        <v>821</v>
      </c>
    </row>
  </sheetData>
  <mergeCells count="7">
    <mergeCell ref="A1:E1"/>
    <mergeCell ref="A2:E2"/>
    <mergeCell ref="A4:E4"/>
    <mergeCell ref="A5:E5"/>
    <mergeCell ref="A9:A10"/>
    <mergeCell ref="B9:B10"/>
    <mergeCell ref="C9:E9"/>
  </mergeCells>
  <pageMargins left="0" right="0" top="0" bottom="0" header="0.31496062992125984" footer="0.31496062992125984"/>
  <pageSetup paperSize="9" scale="80" orientation="portrait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4"/>
  <sheetViews>
    <sheetView topLeftCell="A25" workbookViewId="0">
      <selection activeCell="C32" sqref="C32"/>
    </sheetView>
  </sheetViews>
  <sheetFormatPr defaultColWidth="9.140625" defaultRowHeight="20.25" x14ac:dyDescent="0.3"/>
  <cols>
    <col min="1" max="1" width="69.42578125" style="2" customWidth="1"/>
    <col min="2" max="2" width="9.140625" style="3"/>
    <col min="3" max="5" width="12" style="17" customWidth="1"/>
    <col min="6" max="7" width="12" style="2" customWidth="1"/>
    <col min="8" max="16384" width="9.140625" style="2"/>
  </cols>
  <sheetData>
    <row r="1" spans="1:7" x14ac:dyDescent="0.3">
      <c r="A1" s="84" t="s">
        <v>15</v>
      </c>
      <c r="B1" s="84"/>
      <c r="C1" s="84"/>
      <c r="D1" s="84"/>
      <c r="E1" s="84"/>
    </row>
    <row r="2" spans="1:7" x14ac:dyDescent="0.3">
      <c r="A2" s="84" t="s">
        <v>67</v>
      </c>
      <c r="B2" s="84"/>
      <c r="C2" s="84"/>
      <c r="D2" s="84"/>
      <c r="E2" s="84"/>
    </row>
    <row r="3" spans="1:7" x14ac:dyDescent="0.3">
      <c r="A3" s="1"/>
    </row>
    <row r="4" spans="1:7" ht="57" customHeight="1" x14ac:dyDescent="0.3">
      <c r="A4" s="90" t="s">
        <v>57</v>
      </c>
      <c r="B4" s="90"/>
      <c r="C4" s="90"/>
      <c r="D4" s="90"/>
      <c r="E4" s="90"/>
    </row>
    <row r="5" spans="1:7" ht="15.75" customHeight="1" x14ac:dyDescent="0.3">
      <c r="A5" s="86" t="s">
        <v>16</v>
      </c>
      <c r="B5" s="86"/>
      <c r="C5" s="86"/>
      <c r="D5" s="86"/>
      <c r="E5" s="86"/>
    </row>
    <row r="6" spans="1:7" x14ac:dyDescent="0.3">
      <c r="A6" s="4"/>
    </row>
    <row r="7" spans="1:7" x14ac:dyDescent="0.3">
      <c r="A7" s="12" t="s">
        <v>17</v>
      </c>
    </row>
    <row r="8" spans="1:7" x14ac:dyDescent="0.3">
      <c r="A8" s="1"/>
    </row>
    <row r="9" spans="1:7" x14ac:dyDescent="0.3">
      <c r="A9" s="87" t="s">
        <v>28</v>
      </c>
      <c r="B9" s="88" t="s">
        <v>18</v>
      </c>
      <c r="C9" s="89" t="s">
        <v>68</v>
      </c>
      <c r="D9" s="89"/>
      <c r="E9" s="89"/>
    </row>
    <row r="10" spans="1:7" ht="40.5" x14ac:dyDescent="0.3">
      <c r="A10" s="87"/>
      <c r="B10" s="88"/>
      <c r="C10" s="32" t="s">
        <v>19</v>
      </c>
      <c r="D10" s="32" t="s">
        <v>20</v>
      </c>
      <c r="E10" s="40" t="s">
        <v>14</v>
      </c>
    </row>
    <row r="11" spans="1:7" x14ac:dyDescent="0.3">
      <c r="A11" s="5" t="s">
        <v>21</v>
      </c>
      <c r="B11" s="6" t="s">
        <v>10</v>
      </c>
      <c r="C11" s="51">
        <v>69</v>
      </c>
      <c r="D11" s="51">
        <f>C11</f>
        <v>69</v>
      </c>
      <c r="E11" s="51">
        <f>D11</f>
        <v>69</v>
      </c>
    </row>
    <row r="12" spans="1:7" ht="25.5" x14ac:dyDescent="0.3">
      <c r="A12" s="9" t="s">
        <v>24</v>
      </c>
      <c r="B12" s="6" t="s">
        <v>2</v>
      </c>
      <c r="C12" s="18">
        <f>(C13-C32)/C11</f>
        <v>1777.2783507246377</v>
      </c>
      <c r="D12" s="18">
        <f t="shared" ref="D12:E12" si="0">(D13-D32)/D11</f>
        <v>444.31958768115942</v>
      </c>
      <c r="E12" s="18">
        <f t="shared" si="0"/>
        <v>444.31958768115942</v>
      </c>
    </row>
    <row r="13" spans="1:7" ht="25.5" x14ac:dyDescent="0.3">
      <c r="A13" s="5" t="s">
        <v>11</v>
      </c>
      <c r="B13" s="6" t="s">
        <v>2</v>
      </c>
      <c r="C13" s="48">
        <f>C15+C29+C30+C33+C31+C32</f>
        <v>122840.2062</v>
      </c>
      <c r="D13" s="48">
        <f t="shared" ref="D13:E13" si="1">D15+D29+D30+D33+D31+D32</f>
        <v>30866.05155</v>
      </c>
      <c r="E13" s="48">
        <f t="shared" si="1"/>
        <v>30866.05155</v>
      </c>
    </row>
    <row r="14" spans="1:7" x14ac:dyDescent="0.3">
      <c r="A14" s="7" t="s">
        <v>0</v>
      </c>
      <c r="B14" s="8"/>
      <c r="C14" s="18"/>
      <c r="D14" s="34">
        <f t="shared" ref="D14:E32" si="2">C14</f>
        <v>0</v>
      </c>
      <c r="E14" s="34">
        <f t="shared" si="2"/>
        <v>0</v>
      </c>
      <c r="G14" s="17"/>
    </row>
    <row r="15" spans="1:7" ht="25.5" x14ac:dyDescent="0.3">
      <c r="A15" s="5" t="s">
        <v>12</v>
      </c>
      <c r="B15" s="6" t="s">
        <v>2</v>
      </c>
      <c r="C15" s="48">
        <f>C17+C20+C23+C26</f>
        <v>99009</v>
      </c>
      <c r="D15" s="48">
        <f t="shared" ref="D15:E15" si="3">D17+D20+D23+D26</f>
        <v>24752.25</v>
      </c>
      <c r="E15" s="48">
        <f t="shared" si="3"/>
        <v>24752.25</v>
      </c>
    </row>
    <row r="16" spans="1:7" x14ac:dyDescent="0.3">
      <c r="A16" s="7" t="s">
        <v>1</v>
      </c>
      <c r="B16" s="8"/>
      <c r="C16" s="18"/>
      <c r="D16" s="34">
        <f t="shared" si="2"/>
        <v>0</v>
      </c>
      <c r="E16" s="34">
        <f t="shared" si="2"/>
        <v>0</v>
      </c>
    </row>
    <row r="17" spans="1:5" s="22" customFormat="1" ht="25.5" x14ac:dyDescent="0.3">
      <c r="A17" s="19" t="s">
        <v>30</v>
      </c>
      <c r="B17" s="54" t="s">
        <v>2</v>
      </c>
      <c r="C17" s="56">
        <v>8279</v>
      </c>
      <c r="D17" s="56">
        <f>C17/4</f>
        <v>2069.75</v>
      </c>
      <c r="E17" s="56">
        <f t="shared" si="2"/>
        <v>2069.75</v>
      </c>
    </row>
    <row r="18" spans="1:5" s="22" customFormat="1" x14ac:dyDescent="0.3">
      <c r="A18" s="26" t="s">
        <v>4</v>
      </c>
      <c r="B18" s="27" t="s">
        <v>3</v>
      </c>
      <c r="C18" s="34">
        <v>3</v>
      </c>
      <c r="D18" s="34">
        <f t="shared" si="2"/>
        <v>3</v>
      </c>
      <c r="E18" s="34">
        <f t="shared" si="2"/>
        <v>3</v>
      </c>
    </row>
    <row r="19" spans="1:5" s="22" customFormat="1" ht="21.95" customHeight="1" x14ac:dyDescent="0.3">
      <c r="A19" s="26" t="s">
        <v>26</v>
      </c>
      <c r="B19" s="20" t="s">
        <v>27</v>
      </c>
      <c r="C19" s="34">
        <f>C17/C18/12*1000+200</f>
        <v>230172.22222222219</v>
      </c>
      <c r="D19" s="34">
        <f t="shared" si="2"/>
        <v>230172.22222222219</v>
      </c>
      <c r="E19" s="34">
        <f t="shared" si="2"/>
        <v>230172.22222222219</v>
      </c>
    </row>
    <row r="20" spans="1:5" s="22" customFormat="1" ht="25.5" x14ac:dyDescent="0.3">
      <c r="A20" s="19" t="s">
        <v>31</v>
      </c>
      <c r="B20" s="54" t="s">
        <v>2</v>
      </c>
      <c r="C20" s="56">
        <v>67713</v>
      </c>
      <c r="D20" s="56">
        <f>C20/4</f>
        <v>16928.25</v>
      </c>
      <c r="E20" s="56">
        <f t="shared" si="2"/>
        <v>16928.25</v>
      </c>
    </row>
    <row r="21" spans="1:5" s="22" customFormat="1" x14ac:dyDescent="0.3">
      <c r="A21" s="26" t="s">
        <v>4</v>
      </c>
      <c r="B21" s="27" t="s">
        <v>3</v>
      </c>
      <c r="C21" s="34">
        <v>21.6</v>
      </c>
      <c r="D21" s="34">
        <f t="shared" si="2"/>
        <v>21.6</v>
      </c>
      <c r="E21" s="34">
        <f t="shared" si="2"/>
        <v>21.6</v>
      </c>
    </row>
    <row r="22" spans="1:5" ht="21.95" customHeight="1" x14ac:dyDescent="0.3">
      <c r="A22" s="9" t="s">
        <v>26</v>
      </c>
      <c r="B22" s="6" t="s">
        <v>27</v>
      </c>
      <c r="C22" s="34">
        <f>C20/12/C21*1000</f>
        <v>261238.42592592593</v>
      </c>
      <c r="D22" s="34">
        <f t="shared" si="2"/>
        <v>261238.42592592593</v>
      </c>
      <c r="E22" s="34">
        <f t="shared" si="2"/>
        <v>261238.42592592593</v>
      </c>
    </row>
    <row r="23" spans="1:5" ht="39" x14ac:dyDescent="0.3">
      <c r="A23" s="11" t="s">
        <v>37</v>
      </c>
      <c r="B23" s="53" t="s">
        <v>2</v>
      </c>
      <c r="C23" s="56">
        <v>9077</v>
      </c>
      <c r="D23" s="56">
        <f>C23/4</f>
        <v>2269.25</v>
      </c>
      <c r="E23" s="56">
        <f t="shared" si="2"/>
        <v>2269.25</v>
      </c>
    </row>
    <row r="24" spans="1:5" x14ac:dyDescent="0.3">
      <c r="A24" s="9" t="s">
        <v>4</v>
      </c>
      <c r="B24" s="10" t="s">
        <v>3</v>
      </c>
      <c r="C24" s="34">
        <v>4.5</v>
      </c>
      <c r="D24" s="34">
        <f t="shared" si="2"/>
        <v>4.5</v>
      </c>
      <c r="E24" s="34">
        <f t="shared" si="2"/>
        <v>4.5</v>
      </c>
    </row>
    <row r="25" spans="1:5" ht="21.95" customHeight="1" x14ac:dyDescent="0.3">
      <c r="A25" s="9" t="s">
        <v>26</v>
      </c>
      <c r="B25" s="6" t="s">
        <v>27</v>
      </c>
      <c r="C25" s="34">
        <f>C23/C24/12*1000</f>
        <v>168092.59259259258</v>
      </c>
      <c r="D25" s="34">
        <f t="shared" si="2"/>
        <v>168092.59259259258</v>
      </c>
      <c r="E25" s="34">
        <f t="shared" si="2"/>
        <v>168092.59259259258</v>
      </c>
    </row>
    <row r="26" spans="1:5" ht="25.5" x14ac:dyDescent="0.3">
      <c r="A26" s="5" t="s">
        <v>23</v>
      </c>
      <c r="B26" s="53" t="s">
        <v>2</v>
      </c>
      <c r="C26" s="56">
        <v>13940</v>
      </c>
      <c r="D26" s="56">
        <f>C26/4</f>
        <v>3485</v>
      </c>
      <c r="E26" s="56">
        <f t="shared" si="2"/>
        <v>3485</v>
      </c>
    </row>
    <row r="27" spans="1:5" x14ac:dyDescent="0.3">
      <c r="A27" s="9" t="s">
        <v>4</v>
      </c>
      <c r="B27" s="10" t="s">
        <v>3</v>
      </c>
      <c r="C27" s="34">
        <v>18.5</v>
      </c>
      <c r="D27" s="34">
        <f t="shared" si="2"/>
        <v>18.5</v>
      </c>
      <c r="E27" s="34">
        <f t="shared" si="2"/>
        <v>18.5</v>
      </c>
    </row>
    <row r="28" spans="1:5" ht="21.95" customHeight="1" x14ac:dyDescent="0.3">
      <c r="A28" s="9" t="s">
        <v>26</v>
      </c>
      <c r="B28" s="6" t="s">
        <v>27</v>
      </c>
      <c r="C28" s="34">
        <f>C26/12/C27*1000</f>
        <v>62792.792792792796</v>
      </c>
      <c r="D28" s="34">
        <f t="shared" si="2"/>
        <v>62792.792792792796</v>
      </c>
      <c r="E28" s="34">
        <f t="shared" si="2"/>
        <v>62792.792792792796</v>
      </c>
    </row>
    <row r="29" spans="1:5" ht="25.5" x14ac:dyDescent="0.3">
      <c r="A29" s="5" t="s">
        <v>5</v>
      </c>
      <c r="B29" s="6" t="s">
        <v>2</v>
      </c>
      <c r="C29" s="48">
        <f>C15*11.18%</f>
        <v>11069.206200000001</v>
      </c>
      <c r="D29" s="48">
        <f t="shared" ref="D29:E29" si="4">D15*11.18%</f>
        <v>2767.3015500000001</v>
      </c>
      <c r="E29" s="48">
        <f t="shared" si="4"/>
        <v>2767.3015500000001</v>
      </c>
    </row>
    <row r="30" spans="1:5" ht="36.75" x14ac:dyDescent="0.3">
      <c r="A30" s="11" t="s">
        <v>6</v>
      </c>
      <c r="B30" s="6" t="s">
        <v>2</v>
      </c>
      <c r="C30" s="48">
        <v>5467</v>
      </c>
      <c r="D30" s="56">
        <f>C30/4</f>
        <v>1366.75</v>
      </c>
      <c r="E30" s="56">
        <f t="shared" si="2"/>
        <v>1366.75</v>
      </c>
    </row>
    <row r="31" spans="1:5" ht="25.5" x14ac:dyDescent="0.3">
      <c r="A31" s="11" t="s">
        <v>7</v>
      </c>
      <c r="B31" s="6" t="s">
        <v>2</v>
      </c>
      <c r="C31" s="48"/>
      <c r="D31" s="56"/>
      <c r="E31" s="56">
        <f t="shared" si="2"/>
        <v>0</v>
      </c>
    </row>
    <row r="32" spans="1:5" ht="36.75" x14ac:dyDescent="0.3">
      <c r="A32" s="11" t="s">
        <v>8</v>
      </c>
      <c r="B32" s="6" t="s">
        <v>2</v>
      </c>
      <c r="C32" s="48">
        <v>208</v>
      </c>
      <c r="D32" s="56">
        <f t="shared" si="2"/>
        <v>208</v>
      </c>
      <c r="E32" s="56">
        <f t="shared" si="2"/>
        <v>208</v>
      </c>
    </row>
    <row r="33" spans="1:5" ht="38.25" customHeight="1" x14ac:dyDescent="0.3">
      <c r="A33" s="11" t="s">
        <v>9</v>
      </c>
      <c r="B33" s="6" t="s">
        <v>2</v>
      </c>
      <c r="C33" s="48">
        <v>7087</v>
      </c>
      <c r="D33" s="56">
        <f>C33/4</f>
        <v>1771.75</v>
      </c>
      <c r="E33" s="56">
        <f t="shared" ref="E33" si="5">D33</f>
        <v>1771.75</v>
      </c>
    </row>
    <row r="34" spans="1:5" x14ac:dyDescent="0.3">
      <c r="C34" s="17">
        <f>C33+C32+C31+C30+C29+C15</f>
        <v>122840.2062</v>
      </c>
    </row>
  </sheetData>
  <mergeCells count="7">
    <mergeCell ref="A1:E1"/>
    <mergeCell ref="A2:E2"/>
    <mergeCell ref="A4:E4"/>
    <mergeCell ref="A5:E5"/>
    <mergeCell ref="A9:A10"/>
    <mergeCell ref="B9:B10"/>
    <mergeCell ref="C9:E9"/>
  </mergeCells>
  <pageMargins left="0.51181102362204722" right="0.31496062992125984" top="0.74803149606299213" bottom="0.74803149606299213" header="0.31496062992125984" footer="0.31496062992125984"/>
  <pageSetup paperSize="9" scale="75" orientation="portrait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4"/>
  <sheetViews>
    <sheetView topLeftCell="A28" workbookViewId="0">
      <selection activeCell="C33" sqref="C33"/>
    </sheetView>
  </sheetViews>
  <sheetFormatPr defaultColWidth="9.140625" defaultRowHeight="20.25" x14ac:dyDescent="0.3"/>
  <cols>
    <col min="1" max="1" width="69.42578125" style="2" customWidth="1"/>
    <col min="2" max="2" width="9.140625" style="3"/>
    <col min="3" max="5" width="12" style="17" customWidth="1"/>
    <col min="6" max="7" width="12" style="2" customWidth="1"/>
    <col min="8" max="16384" width="9.140625" style="2"/>
  </cols>
  <sheetData>
    <row r="1" spans="1:7" x14ac:dyDescent="0.3">
      <c r="A1" s="84" t="s">
        <v>15</v>
      </c>
      <c r="B1" s="84"/>
      <c r="C1" s="84"/>
      <c r="D1" s="84"/>
      <c r="E1" s="84"/>
    </row>
    <row r="2" spans="1:7" x14ac:dyDescent="0.3">
      <c r="A2" s="84" t="s">
        <v>67</v>
      </c>
      <c r="B2" s="84"/>
      <c r="C2" s="84"/>
      <c r="D2" s="84"/>
      <c r="E2" s="84"/>
    </row>
    <row r="3" spans="1:7" x14ac:dyDescent="0.3">
      <c r="A3" s="1"/>
    </row>
    <row r="4" spans="1:7" ht="44.25" customHeight="1" x14ac:dyDescent="0.3">
      <c r="A4" s="90" t="s">
        <v>56</v>
      </c>
      <c r="B4" s="90"/>
      <c r="C4" s="90"/>
      <c r="D4" s="90"/>
      <c r="E4" s="90"/>
    </row>
    <row r="5" spans="1:7" ht="15.75" customHeight="1" x14ac:dyDescent="0.3">
      <c r="A5" s="86" t="s">
        <v>16</v>
      </c>
      <c r="B5" s="86"/>
      <c r="C5" s="86"/>
      <c r="D5" s="86"/>
      <c r="E5" s="86"/>
    </row>
    <row r="6" spans="1:7" x14ac:dyDescent="0.3">
      <c r="A6" s="4"/>
    </row>
    <row r="7" spans="1:7" x14ac:dyDescent="0.3">
      <c r="A7" s="12" t="s">
        <v>17</v>
      </c>
    </row>
    <row r="8" spans="1:7" x14ac:dyDescent="0.3">
      <c r="A8" s="1"/>
    </row>
    <row r="9" spans="1:7" x14ac:dyDescent="0.3">
      <c r="A9" s="87" t="s">
        <v>28</v>
      </c>
      <c r="B9" s="88" t="s">
        <v>18</v>
      </c>
      <c r="C9" s="89" t="s">
        <v>68</v>
      </c>
      <c r="D9" s="89"/>
      <c r="E9" s="89"/>
    </row>
    <row r="10" spans="1:7" ht="40.5" x14ac:dyDescent="0.3">
      <c r="A10" s="87"/>
      <c r="B10" s="88"/>
      <c r="C10" s="32" t="s">
        <v>19</v>
      </c>
      <c r="D10" s="32" t="s">
        <v>20</v>
      </c>
      <c r="E10" s="40" t="s">
        <v>14</v>
      </c>
    </row>
    <row r="11" spans="1:7" x14ac:dyDescent="0.3">
      <c r="A11" s="5" t="s">
        <v>21</v>
      </c>
      <c r="B11" s="6" t="s">
        <v>10</v>
      </c>
      <c r="C11" s="51">
        <v>74</v>
      </c>
      <c r="D11" s="51">
        <f>C11</f>
        <v>74</v>
      </c>
      <c r="E11" s="51">
        <f>D11</f>
        <v>74</v>
      </c>
    </row>
    <row r="12" spans="1:7" ht="25.5" x14ac:dyDescent="0.3">
      <c r="A12" s="9" t="s">
        <v>24</v>
      </c>
      <c r="B12" s="6" t="s">
        <v>2</v>
      </c>
      <c r="C12" s="18">
        <f>(C13-C32)/C11</f>
        <v>1798.6333081081079</v>
      </c>
      <c r="D12" s="18">
        <f t="shared" ref="D12" si="0">(D13-D32)/D11</f>
        <v>539.82680945945947</v>
      </c>
      <c r="E12" s="18">
        <f t="shared" ref="E12" si="1">(E13-E32)/E11</f>
        <v>539.82680945945947</v>
      </c>
    </row>
    <row r="13" spans="1:7" ht="25.5" x14ac:dyDescent="0.3">
      <c r="A13" s="5" t="s">
        <v>11</v>
      </c>
      <c r="B13" s="6" t="s">
        <v>2</v>
      </c>
      <c r="C13" s="48">
        <f>C15+C29+C30+C33+C31+C32</f>
        <v>133306.86479999998</v>
      </c>
      <c r="D13" s="48">
        <f t="shared" ref="D13:E13" si="2">D15+D29+D30+D33+D31+D32</f>
        <v>40155.183900000004</v>
      </c>
      <c r="E13" s="48">
        <f t="shared" si="2"/>
        <v>40155.183900000004</v>
      </c>
    </row>
    <row r="14" spans="1:7" x14ac:dyDescent="0.3">
      <c r="A14" s="7" t="s">
        <v>0</v>
      </c>
      <c r="B14" s="8"/>
      <c r="C14" s="18"/>
      <c r="D14" s="18">
        <f t="shared" ref="D14:E33" si="3">C14</f>
        <v>0</v>
      </c>
      <c r="E14" s="18">
        <f t="shared" si="3"/>
        <v>0</v>
      </c>
      <c r="G14" s="17"/>
    </row>
    <row r="15" spans="1:7" ht="25.5" x14ac:dyDescent="0.3">
      <c r="A15" s="5" t="s">
        <v>12</v>
      </c>
      <c r="B15" s="6" t="s">
        <v>2</v>
      </c>
      <c r="C15" s="48">
        <f>C17+C20+C23+C26</f>
        <v>108836</v>
      </c>
      <c r="D15" s="48">
        <f t="shared" ref="D15:E15" si="4">D17+D20+D23+D26</f>
        <v>33210.5</v>
      </c>
      <c r="E15" s="48">
        <f t="shared" si="4"/>
        <v>33210.5</v>
      </c>
    </row>
    <row r="16" spans="1:7" x14ac:dyDescent="0.3">
      <c r="A16" s="7" t="s">
        <v>1</v>
      </c>
      <c r="B16" s="8"/>
      <c r="C16" s="18"/>
      <c r="D16" s="18">
        <f t="shared" si="3"/>
        <v>0</v>
      </c>
      <c r="E16" s="18">
        <f t="shared" si="3"/>
        <v>0</v>
      </c>
    </row>
    <row r="17" spans="1:6" s="22" customFormat="1" ht="25.5" x14ac:dyDescent="0.3">
      <c r="A17" s="19" t="s">
        <v>30</v>
      </c>
      <c r="B17" s="54" t="s">
        <v>2</v>
      </c>
      <c r="C17" s="55">
        <v>7095</v>
      </c>
      <c r="D17" s="48">
        <f>C17/4</f>
        <v>1773.75</v>
      </c>
      <c r="E17" s="48">
        <f t="shared" si="3"/>
        <v>1773.75</v>
      </c>
    </row>
    <row r="18" spans="1:6" s="22" customFormat="1" x14ac:dyDescent="0.3">
      <c r="A18" s="26" t="s">
        <v>4</v>
      </c>
      <c r="B18" s="27" t="s">
        <v>3</v>
      </c>
      <c r="C18" s="43">
        <v>3</v>
      </c>
      <c r="D18" s="18">
        <f t="shared" si="3"/>
        <v>3</v>
      </c>
      <c r="E18" s="18">
        <f t="shared" si="3"/>
        <v>3</v>
      </c>
    </row>
    <row r="19" spans="1:6" s="22" customFormat="1" ht="21.95" customHeight="1" x14ac:dyDescent="0.3">
      <c r="A19" s="26" t="s">
        <v>26</v>
      </c>
      <c r="B19" s="20" t="s">
        <v>27</v>
      </c>
      <c r="C19" s="43">
        <f>C17/C18/12*1000+200</f>
        <v>197283.33333333334</v>
      </c>
      <c r="D19" s="18">
        <f t="shared" si="3"/>
        <v>197283.33333333334</v>
      </c>
      <c r="E19" s="18">
        <f t="shared" si="3"/>
        <v>197283.33333333334</v>
      </c>
    </row>
    <row r="20" spans="1:6" s="22" customFormat="1" ht="25.5" x14ac:dyDescent="0.3">
      <c r="A20" s="19" t="s">
        <v>31</v>
      </c>
      <c r="B20" s="54" t="s">
        <v>2</v>
      </c>
      <c r="C20" s="55">
        <v>80073</v>
      </c>
      <c r="D20" s="48">
        <f>C20/4</f>
        <v>20018.25</v>
      </c>
      <c r="E20" s="48">
        <f t="shared" si="3"/>
        <v>20018.25</v>
      </c>
    </row>
    <row r="21" spans="1:6" s="22" customFormat="1" x14ac:dyDescent="0.3">
      <c r="A21" s="26" t="s">
        <v>4</v>
      </c>
      <c r="B21" s="27" t="s">
        <v>3</v>
      </c>
      <c r="C21" s="43">
        <v>26.5</v>
      </c>
      <c r="D21" s="18">
        <f t="shared" si="3"/>
        <v>26.5</v>
      </c>
      <c r="E21" s="18">
        <f t="shared" si="3"/>
        <v>26.5</v>
      </c>
    </row>
    <row r="22" spans="1:6" ht="21.95" customHeight="1" x14ac:dyDescent="0.3">
      <c r="A22" s="9" t="s">
        <v>26</v>
      </c>
      <c r="B22" s="6" t="s">
        <v>27</v>
      </c>
      <c r="C22" s="43">
        <f>C20/12/C21*1000</f>
        <v>251801.88679245283</v>
      </c>
      <c r="D22" s="18">
        <f t="shared" si="3"/>
        <v>251801.88679245283</v>
      </c>
      <c r="E22" s="18">
        <f t="shared" si="3"/>
        <v>251801.88679245283</v>
      </c>
    </row>
    <row r="23" spans="1:6" ht="39" x14ac:dyDescent="0.3">
      <c r="A23" s="11" t="s">
        <v>37</v>
      </c>
      <c r="B23" s="53" t="s">
        <v>2</v>
      </c>
      <c r="C23" s="55">
        <v>8002</v>
      </c>
      <c r="D23" s="48">
        <f t="shared" si="3"/>
        <v>8002</v>
      </c>
      <c r="E23" s="48">
        <f t="shared" si="3"/>
        <v>8002</v>
      </c>
    </row>
    <row r="24" spans="1:6" x14ac:dyDescent="0.3">
      <c r="A24" s="9" t="s">
        <v>4</v>
      </c>
      <c r="B24" s="10" t="s">
        <v>3</v>
      </c>
      <c r="C24" s="43">
        <v>5</v>
      </c>
      <c r="D24" s="18">
        <f t="shared" si="3"/>
        <v>5</v>
      </c>
      <c r="E24" s="18">
        <f t="shared" si="3"/>
        <v>5</v>
      </c>
    </row>
    <row r="25" spans="1:6" ht="21.95" customHeight="1" x14ac:dyDescent="0.3">
      <c r="A25" s="9" t="s">
        <v>26</v>
      </c>
      <c r="B25" s="6" t="s">
        <v>27</v>
      </c>
      <c r="C25" s="43">
        <f>C23/C24/12*1000</f>
        <v>133366.66666666669</v>
      </c>
      <c r="D25" s="18">
        <f t="shared" si="3"/>
        <v>133366.66666666669</v>
      </c>
      <c r="E25" s="18">
        <f t="shared" si="3"/>
        <v>133366.66666666669</v>
      </c>
      <c r="F25" s="2" t="s">
        <v>32</v>
      </c>
    </row>
    <row r="26" spans="1:6" ht="25.5" x14ac:dyDescent="0.3">
      <c r="A26" s="5" t="s">
        <v>23</v>
      </c>
      <c r="B26" s="53" t="s">
        <v>2</v>
      </c>
      <c r="C26" s="55">
        <v>13666</v>
      </c>
      <c r="D26" s="48">
        <f>C26/4</f>
        <v>3416.5</v>
      </c>
      <c r="E26" s="48">
        <f t="shared" si="3"/>
        <v>3416.5</v>
      </c>
    </row>
    <row r="27" spans="1:6" x14ac:dyDescent="0.3">
      <c r="A27" s="9" t="s">
        <v>4</v>
      </c>
      <c r="B27" s="10" t="s">
        <v>3</v>
      </c>
      <c r="C27" s="43">
        <v>17.5</v>
      </c>
      <c r="D27" s="18">
        <f t="shared" si="3"/>
        <v>17.5</v>
      </c>
      <c r="E27" s="18">
        <f t="shared" si="3"/>
        <v>17.5</v>
      </c>
    </row>
    <row r="28" spans="1:6" ht="21.95" customHeight="1" x14ac:dyDescent="0.3">
      <c r="A28" s="9" t="s">
        <v>26</v>
      </c>
      <c r="B28" s="6" t="s">
        <v>27</v>
      </c>
      <c r="C28" s="43">
        <f>C26/12/C27*1000</f>
        <v>65076.190476190473</v>
      </c>
      <c r="D28" s="18">
        <f t="shared" si="3"/>
        <v>65076.190476190473</v>
      </c>
      <c r="E28" s="18">
        <f t="shared" si="3"/>
        <v>65076.190476190473</v>
      </c>
    </row>
    <row r="29" spans="1:6" ht="25.5" x14ac:dyDescent="0.3">
      <c r="A29" s="5" t="s">
        <v>5</v>
      </c>
      <c r="B29" s="6" t="s">
        <v>2</v>
      </c>
      <c r="C29" s="48">
        <f>C15*11.18%</f>
        <v>12167.864799999999</v>
      </c>
      <c r="D29" s="48">
        <f t="shared" ref="D29:E29" si="5">D15*11.18%</f>
        <v>3712.9339</v>
      </c>
      <c r="E29" s="48">
        <f t="shared" si="5"/>
        <v>3712.9339</v>
      </c>
    </row>
    <row r="30" spans="1:6" ht="36.75" x14ac:dyDescent="0.3">
      <c r="A30" s="11" t="s">
        <v>6</v>
      </c>
      <c r="B30" s="6" t="s">
        <v>2</v>
      </c>
      <c r="C30" s="48">
        <v>5262</v>
      </c>
      <c r="D30" s="48">
        <f>C30/4</f>
        <v>1315.5</v>
      </c>
      <c r="E30" s="48">
        <f t="shared" si="3"/>
        <v>1315.5</v>
      </c>
    </row>
    <row r="31" spans="1:6" ht="25.5" x14ac:dyDescent="0.3">
      <c r="A31" s="11" t="s">
        <v>7</v>
      </c>
      <c r="B31" s="6" t="s">
        <v>2</v>
      </c>
      <c r="C31" s="18">
        <v>0</v>
      </c>
      <c r="D31" s="18">
        <f t="shared" si="3"/>
        <v>0</v>
      </c>
      <c r="E31" s="18">
        <f t="shared" si="3"/>
        <v>0</v>
      </c>
    </row>
    <row r="32" spans="1:6" ht="36.75" x14ac:dyDescent="0.3">
      <c r="A32" s="11" t="s">
        <v>8</v>
      </c>
      <c r="B32" s="6" t="s">
        <v>2</v>
      </c>
      <c r="C32" s="48">
        <v>208</v>
      </c>
      <c r="D32" s="48">
        <f t="shared" si="3"/>
        <v>208</v>
      </c>
      <c r="E32" s="48">
        <f t="shared" si="3"/>
        <v>208</v>
      </c>
    </row>
    <row r="33" spans="1:5" ht="38.25" customHeight="1" x14ac:dyDescent="0.3">
      <c r="A33" s="11" t="s">
        <v>9</v>
      </c>
      <c r="B33" s="6" t="s">
        <v>2</v>
      </c>
      <c r="C33" s="48">
        <v>6833</v>
      </c>
      <c r="D33" s="48">
        <f>C33/4</f>
        <v>1708.25</v>
      </c>
      <c r="E33" s="48">
        <f t="shared" si="3"/>
        <v>1708.25</v>
      </c>
    </row>
    <row r="34" spans="1:5" x14ac:dyDescent="0.3">
      <c r="C34" s="17">
        <f>C33+C32+C31+C30+C29+C15</f>
        <v>133306.86480000001</v>
      </c>
    </row>
  </sheetData>
  <mergeCells count="7">
    <mergeCell ref="A1:E1"/>
    <mergeCell ref="A2:E2"/>
    <mergeCell ref="A4:E4"/>
    <mergeCell ref="A5:E5"/>
    <mergeCell ref="A9:A10"/>
    <mergeCell ref="B9:B10"/>
    <mergeCell ref="C9:E9"/>
  </mergeCells>
  <pageMargins left="0.51181102362204722" right="0.31496062992125984" top="0.74803149606299213" bottom="0.74803149606299213" header="0.31496062992125984" footer="0.31496062992125984"/>
  <pageSetup paperSize="9" scale="75" orientation="portrait"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00"/>
  </sheetPr>
  <dimension ref="A1:G34"/>
  <sheetViews>
    <sheetView topLeftCell="A13" workbookViewId="0">
      <selection activeCell="C34" sqref="C34"/>
    </sheetView>
  </sheetViews>
  <sheetFormatPr defaultColWidth="9.140625" defaultRowHeight="20.25" x14ac:dyDescent="0.3"/>
  <cols>
    <col min="1" max="1" width="69.42578125" style="2" customWidth="1"/>
    <col min="2" max="2" width="9.140625" style="3"/>
    <col min="3" max="5" width="12" style="17" customWidth="1"/>
    <col min="6" max="7" width="12" style="2" customWidth="1"/>
    <col min="8" max="16384" width="9.140625" style="2"/>
  </cols>
  <sheetData>
    <row r="1" spans="1:7" x14ac:dyDescent="0.3">
      <c r="A1" s="84" t="s">
        <v>15</v>
      </c>
      <c r="B1" s="84"/>
      <c r="C1" s="84"/>
      <c r="D1" s="84"/>
      <c r="E1" s="84"/>
    </row>
    <row r="2" spans="1:7" x14ac:dyDescent="0.3">
      <c r="A2" s="84" t="s">
        <v>67</v>
      </c>
      <c r="B2" s="84"/>
      <c r="C2" s="84"/>
      <c r="D2" s="84"/>
      <c r="E2" s="84"/>
    </row>
    <row r="3" spans="1:7" x14ac:dyDescent="0.3">
      <c r="A3" s="1"/>
    </row>
    <row r="4" spans="1:7" ht="41.25" customHeight="1" x14ac:dyDescent="0.3">
      <c r="A4" s="90" t="s">
        <v>55</v>
      </c>
      <c r="B4" s="90"/>
      <c r="C4" s="90"/>
      <c r="D4" s="90"/>
      <c r="E4" s="90"/>
    </row>
    <row r="5" spans="1:7" ht="15.75" customHeight="1" x14ac:dyDescent="0.3">
      <c r="A5" s="86" t="s">
        <v>16</v>
      </c>
      <c r="B5" s="86"/>
      <c r="C5" s="86"/>
      <c r="D5" s="86"/>
      <c r="E5" s="86"/>
    </row>
    <row r="6" spans="1:7" x14ac:dyDescent="0.3">
      <c r="A6" s="4"/>
    </row>
    <row r="7" spans="1:7" x14ac:dyDescent="0.3">
      <c r="A7" s="12" t="s">
        <v>17</v>
      </c>
    </row>
    <row r="8" spans="1:7" x14ac:dyDescent="0.3">
      <c r="A8" s="1"/>
    </row>
    <row r="9" spans="1:7" x14ac:dyDescent="0.3">
      <c r="A9" s="87" t="s">
        <v>28</v>
      </c>
      <c r="B9" s="88" t="s">
        <v>18</v>
      </c>
      <c r="C9" s="89" t="s">
        <v>68</v>
      </c>
      <c r="D9" s="89"/>
      <c r="E9" s="89"/>
    </row>
    <row r="10" spans="1:7" ht="40.5" x14ac:dyDescent="0.3">
      <c r="A10" s="87"/>
      <c r="B10" s="88"/>
      <c r="C10" s="32" t="s">
        <v>19</v>
      </c>
      <c r="D10" s="32" t="s">
        <v>20</v>
      </c>
      <c r="E10" s="40" t="s">
        <v>14</v>
      </c>
    </row>
    <row r="11" spans="1:7" x14ac:dyDescent="0.3">
      <c r="A11" s="5" t="s">
        <v>21</v>
      </c>
      <c r="B11" s="6" t="s">
        <v>10</v>
      </c>
      <c r="C11" s="51">
        <v>83</v>
      </c>
      <c r="D11" s="51">
        <f>C11</f>
        <v>83</v>
      </c>
      <c r="E11" s="51">
        <f>D11</f>
        <v>83</v>
      </c>
    </row>
    <row r="12" spans="1:7" ht="25.5" x14ac:dyDescent="0.3">
      <c r="A12" s="9" t="s">
        <v>24</v>
      </c>
      <c r="B12" s="6" t="s">
        <v>2</v>
      </c>
      <c r="C12" s="34">
        <f>(C13-C32)/C11</f>
        <v>1497.7165060240964</v>
      </c>
      <c r="D12" s="34">
        <f t="shared" ref="D12:E12" si="0">(D13-D32)/D11</f>
        <v>374.42912650602409</v>
      </c>
      <c r="E12" s="34">
        <f t="shared" si="0"/>
        <v>374.42912650602409</v>
      </c>
    </row>
    <row r="13" spans="1:7" ht="25.5" x14ac:dyDescent="0.3">
      <c r="A13" s="5" t="s">
        <v>11</v>
      </c>
      <c r="B13" s="6" t="s">
        <v>2</v>
      </c>
      <c r="C13" s="48">
        <f>C15+C29+C30+C33+C31+C32</f>
        <v>124310.47</v>
      </c>
      <c r="D13" s="48">
        <f t="shared" ref="D13:E13" si="1">D15+D29+D30+D33+D31+D32</f>
        <v>31077.6175</v>
      </c>
      <c r="E13" s="48">
        <f t="shared" si="1"/>
        <v>31077.6175</v>
      </c>
    </row>
    <row r="14" spans="1:7" x14ac:dyDescent="0.3">
      <c r="A14" s="7" t="s">
        <v>0</v>
      </c>
      <c r="B14" s="8"/>
      <c r="C14" s="34"/>
      <c r="D14" s="34">
        <f t="shared" ref="D14:E33" si="2">C14</f>
        <v>0</v>
      </c>
      <c r="E14" s="34">
        <f t="shared" si="2"/>
        <v>0</v>
      </c>
      <c r="G14" s="17"/>
    </row>
    <row r="15" spans="1:7" ht="25.5" x14ac:dyDescent="0.3">
      <c r="A15" s="5" t="s">
        <v>12</v>
      </c>
      <c r="B15" s="6" t="s">
        <v>2</v>
      </c>
      <c r="C15" s="56">
        <f>C17+C20+C23+C26</f>
        <v>96650</v>
      </c>
      <c r="D15" s="56">
        <f t="shared" ref="D15:E15" si="3">D17+D20+D23+D26</f>
        <v>24162.5</v>
      </c>
      <c r="E15" s="56">
        <f t="shared" si="3"/>
        <v>24162.5</v>
      </c>
    </row>
    <row r="16" spans="1:7" x14ac:dyDescent="0.3">
      <c r="A16" s="7" t="s">
        <v>1</v>
      </c>
      <c r="B16" s="8"/>
      <c r="C16" s="34"/>
      <c r="D16" s="34">
        <f t="shared" si="2"/>
        <v>0</v>
      </c>
      <c r="E16" s="34">
        <f t="shared" si="2"/>
        <v>0</v>
      </c>
    </row>
    <row r="17" spans="1:7" s="22" customFormat="1" ht="25.5" x14ac:dyDescent="0.3">
      <c r="A17" s="19" t="s">
        <v>30</v>
      </c>
      <c r="B17" s="54" t="s">
        <v>2</v>
      </c>
      <c r="C17" s="56">
        <v>8642</v>
      </c>
      <c r="D17" s="56">
        <f>C17/4</f>
        <v>2160.5</v>
      </c>
      <c r="E17" s="56">
        <f t="shared" si="2"/>
        <v>2160.5</v>
      </c>
      <c r="G17" s="22" t="s">
        <v>32</v>
      </c>
    </row>
    <row r="18" spans="1:7" s="22" customFormat="1" x14ac:dyDescent="0.3">
      <c r="A18" s="26" t="s">
        <v>4</v>
      </c>
      <c r="B18" s="27" t="s">
        <v>3</v>
      </c>
      <c r="C18" s="34">
        <v>3</v>
      </c>
      <c r="D18" s="34">
        <f t="shared" si="2"/>
        <v>3</v>
      </c>
      <c r="E18" s="34">
        <f t="shared" si="2"/>
        <v>3</v>
      </c>
    </row>
    <row r="19" spans="1:7" s="22" customFormat="1" ht="21.95" customHeight="1" x14ac:dyDescent="0.3">
      <c r="A19" s="26" t="s">
        <v>26</v>
      </c>
      <c r="B19" s="20" t="s">
        <v>27</v>
      </c>
      <c r="C19" s="34">
        <f>C17/C18/12*1000+200</f>
        <v>240255.55555555553</v>
      </c>
      <c r="D19" s="34">
        <f t="shared" si="2"/>
        <v>240255.55555555553</v>
      </c>
      <c r="E19" s="34">
        <f t="shared" si="2"/>
        <v>240255.55555555553</v>
      </c>
    </row>
    <row r="20" spans="1:7" s="22" customFormat="1" ht="25.5" x14ac:dyDescent="0.3">
      <c r="A20" s="19" t="s">
        <v>31</v>
      </c>
      <c r="B20" s="54" t="s">
        <v>2</v>
      </c>
      <c r="C20" s="56">
        <v>69688</v>
      </c>
      <c r="D20" s="56">
        <f>C20/4</f>
        <v>17422</v>
      </c>
      <c r="E20" s="56">
        <f t="shared" si="2"/>
        <v>17422</v>
      </c>
    </row>
    <row r="21" spans="1:7" x14ac:dyDescent="0.3">
      <c r="A21" s="9" t="s">
        <v>4</v>
      </c>
      <c r="B21" s="10" t="s">
        <v>3</v>
      </c>
      <c r="C21" s="34">
        <v>21.6</v>
      </c>
      <c r="D21" s="34">
        <f t="shared" si="2"/>
        <v>21.6</v>
      </c>
      <c r="E21" s="34">
        <f t="shared" si="2"/>
        <v>21.6</v>
      </c>
    </row>
    <row r="22" spans="1:7" ht="21.95" customHeight="1" x14ac:dyDescent="0.3">
      <c r="A22" s="9" t="s">
        <v>26</v>
      </c>
      <c r="B22" s="6" t="s">
        <v>27</v>
      </c>
      <c r="C22" s="34">
        <f>C20/12/C21*1000</f>
        <v>268858.02469135798</v>
      </c>
      <c r="D22" s="34">
        <f t="shared" si="2"/>
        <v>268858.02469135798</v>
      </c>
      <c r="E22" s="34">
        <f t="shared" si="2"/>
        <v>268858.02469135798</v>
      </c>
    </row>
    <row r="23" spans="1:7" ht="39" x14ac:dyDescent="0.3">
      <c r="A23" s="11" t="s">
        <v>37</v>
      </c>
      <c r="B23" s="53" t="s">
        <v>2</v>
      </c>
      <c r="C23" s="56">
        <v>4848</v>
      </c>
      <c r="D23" s="56">
        <f>C23/4</f>
        <v>1212</v>
      </c>
      <c r="E23" s="56">
        <f t="shared" ref="E23:E24" si="4">D23</f>
        <v>1212</v>
      </c>
    </row>
    <row r="24" spans="1:7" x14ac:dyDescent="0.3">
      <c r="A24" s="9" t="s">
        <v>4</v>
      </c>
      <c r="B24" s="10" t="s">
        <v>3</v>
      </c>
      <c r="C24" s="43">
        <v>2.5</v>
      </c>
      <c r="D24" s="34">
        <f t="shared" ref="D24" si="5">C24</f>
        <v>2.5</v>
      </c>
      <c r="E24" s="34">
        <f t="shared" si="4"/>
        <v>2.5</v>
      </c>
    </row>
    <row r="25" spans="1:7" ht="21.95" customHeight="1" x14ac:dyDescent="0.3">
      <c r="A25" s="9" t="s">
        <v>26</v>
      </c>
      <c r="B25" s="6" t="s">
        <v>27</v>
      </c>
      <c r="C25" s="43">
        <f>C23/C24/12*1000</f>
        <v>161600</v>
      </c>
      <c r="D25" s="34">
        <f t="shared" si="2"/>
        <v>161600</v>
      </c>
      <c r="E25" s="34">
        <f t="shared" si="2"/>
        <v>161600</v>
      </c>
    </row>
    <row r="26" spans="1:7" ht="25.5" x14ac:dyDescent="0.3">
      <c r="A26" s="5" t="s">
        <v>23</v>
      </c>
      <c r="B26" s="53" t="s">
        <v>2</v>
      </c>
      <c r="C26" s="55">
        <v>13472</v>
      </c>
      <c r="D26" s="56">
        <f>C26/4</f>
        <v>3368</v>
      </c>
      <c r="E26" s="56">
        <f t="shared" si="2"/>
        <v>3368</v>
      </c>
    </row>
    <row r="27" spans="1:7" x14ac:dyDescent="0.3">
      <c r="A27" s="9" t="s">
        <v>4</v>
      </c>
      <c r="B27" s="10" t="s">
        <v>3</v>
      </c>
      <c r="C27" s="43">
        <v>17</v>
      </c>
      <c r="D27" s="34">
        <f t="shared" si="2"/>
        <v>17</v>
      </c>
      <c r="E27" s="34">
        <f t="shared" si="2"/>
        <v>17</v>
      </c>
    </row>
    <row r="28" spans="1:7" ht="21.95" customHeight="1" x14ac:dyDescent="0.3">
      <c r="A28" s="9" t="s">
        <v>26</v>
      </c>
      <c r="B28" s="6" t="s">
        <v>27</v>
      </c>
      <c r="C28" s="43">
        <f>C26/12/C27*1000</f>
        <v>66039.215686274518</v>
      </c>
      <c r="D28" s="34">
        <f t="shared" si="2"/>
        <v>66039.215686274518</v>
      </c>
      <c r="E28" s="34">
        <f t="shared" si="2"/>
        <v>66039.215686274518</v>
      </c>
    </row>
    <row r="29" spans="1:7" ht="25.5" x14ac:dyDescent="0.3">
      <c r="A29" s="5" t="s">
        <v>5</v>
      </c>
      <c r="B29" s="6" t="s">
        <v>2</v>
      </c>
      <c r="C29" s="48">
        <f>C15*11.18%</f>
        <v>10805.47</v>
      </c>
      <c r="D29" s="48">
        <f t="shared" ref="D29:E29" si="6">D15*11.18%</f>
        <v>2701.3674999999998</v>
      </c>
      <c r="E29" s="48">
        <f t="shared" si="6"/>
        <v>2701.3674999999998</v>
      </c>
    </row>
    <row r="30" spans="1:7" ht="36.75" x14ac:dyDescent="0.3">
      <c r="A30" s="11" t="s">
        <v>6</v>
      </c>
      <c r="B30" s="6" t="s">
        <v>2</v>
      </c>
      <c r="C30" s="48">
        <v>5428</v>
      </c>
      <c r="D30" s="56">
        <f>C30/4</f>
        <v>1357</v>
      </c>
      <c r="E30" s="56">
        <f t="shared" si="2"/>
        <v>1357</v>
      </c>
    </row>
    <row r="31" spans="1:7" ht="25.5" x14ac:dyDescent="0.3">
      <c r="A31" s="11" t="s">
        <v>7</v>
      </c>
      <c r="B31" s="6" t="s">
        <v>2</v>
      </c>
      <c r="C31" s="48">
        <v>2863</v>
      </c>
      <c r="D31" s="56">
        <f>C31/4</f>
        <v>715.75</v>
      </c>
      <c r="E31" s="56">
        <f t="shared" si="2"/>
        <v>715.75</v>
      </c>
    </row>
    <row r="32" spans="1:7" ht="36.75" x14ac:dyDescent="0.3">
      <c r="A32" s="11" t="s">
        <v>8</v>
      </c>
      <c r="B32" s="6" t="s">
        <v>2</v>
      </c>
      <c r="C32" s="48"/>
      <c r="D32" s="56"/>
      <c r="E32" s="56"/>
    </row>
    <row r="33" spans="1:5" ht="38.25" customHeight="1" x14ac:dyDescent="0.3">
      <c r="A33" s="11" t="s">
        <v>9</v>
      </c>
      <c r="B33" s="6" t="s">
        <v>2</v>
      </c>
      <c r="C33" s="48">
        <v>8564</v>
      </c>
      <c r="D33" s="56">
        <f>C33/4</f>
        <v>2141</v>
      </c>
      <c r="E33" s="56">
        <f t="shared" si="2"/>
        <v>2141</v>
      </c>
    </row>
    <row r="34" spans="1:5" x14ac:dyDescent="0.3">
      <c r="C34" s="17">
        <f>C33+C32+C31+C30+C29+C15</f>
        <v>124310.47</v>
      </c>
    </row>
  </sheetData>
  <mergeCells count="7">
    <mergeCell ref="A1:E1"/>
    <mergeCell ref="A2:E2"/>
    <mergeCell ref="A4:E4"/>
    <mergeCell ref="A5:E5"/>
    <mergeCell ref="A9:A10"/>
    <mergeCell ref="B9:B10"/>
    <mergeCell ref="C9:E9"/>
  </mergeCells>
  <pageMargins left="0.51181102362204722" right="0.31496062992125984" top="0.74803149606299213" bottom="0.74803149606299213" header="0.31496062992125984" footer="0.31496062992125984"/>
  <pageSetup paperSize="9" scale="75" orientation="portrait" r:id="rId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7030A0"/>
  </sheetPr>
  <dimension ref="A1:G34"/>
  <sheetViews>
    <sheetView tabSelected="1" workbookViewId="0">
      <selection activeCell="H7" sqref="H7"/>
    </sheetView>
  </sheetViews>
  <sheetFormatPr defaultColWidth="9.140625" defaultRowHeight="20.25" x14ac:dyDescent="0.3"/>
  <cols>
    <col min="1" max="1" width="69.42578125" style="2" customWidth="1"/>
    <col min="2" max="2" width="9.140625" style="3"/>
    <col min="3" max="5" width="12" style="17" customWidth="1"/>
    <col min="6" max="7" width="12" style="2" customWidth="1"/>
    <col min="8" max="16384" width="9.140625" style="2"/>
  </cols>
  <sheetData>
    <row r="1" spans="1:7" x14ac:dyDescent="0.3">
      <c r="A1" s="84" t="s">
        <v>15</v>
      </c>
      <c r="B1" s="84"/>
      <c r="C1" s="84"/>
      <c r="D1" s="84"/>
      <c r="E1" s="84"/>
    </row>
    <row r="2" spans="1:7" x14ac:dyDescent="0.3">
      <c r="A2" s="84" t="s">
        <v>67</v>
      </c>
      <c r="B2" s="84"/>
      <c r="C2" s="84"/>
      <c r="D2" s="84"/>
      <c r="E2" s="84"/>
    </row>
    <row r="3" spans="1:7" x14ac:dyDescent="0.3">
      <c r="A3" s="1"/>
    </row>
    <row r="4" spans="1:7" ht="48" customHeight="1" x14ac:dyDescent="0.3">
      <c r="A4" s="90" t="s">
        <v>54</v>
      </c>
      <c r="B4" s="90"/>
      <c r="C4" s="90"/>
      <c r="D4" s="90"/>
      <c r="E4" s="90"/>
    </row>
    <row r="5" spans="1:7" ht="15.75" customHeight="1" x14ac:dyDescent="0.3">
      <c r="A5" s="86" t="s">
        <v>16</v>
      </c>
      <c r="B5" s="86"/>
      <c r="C5" s="86"/>
      <c r="D5" s="86"/>
      <c r="E5" s="86"/>
    </row>
    <row r="6" spans="1:7" x14ac:dyDescent="0.3">
      <c r="A6" s="4"/>
    </row>
    <row r="7" spans="1:7" x14ac:dyDescent="0.3">
      <c r="A7" s="12" t="s">
        <v>17</v>
      </c>
    </row>
    <row r="8" spans="1:7" x14ac:dyDescent="0.3">
      <c r="A8" s="1"/>
    </row>
    <row r="9" spans="1:7" x14ac:dyDescent="0.3">
      <c r="A9" s="87" t="s">
        <v>28</v>
      </c>
      <c r="B9" s="88" t="s">
        <v>18</v>
      </c>
      <c r="C9" s="89" t="s">
        <v>68</v>
      </c>
      <c r="D9" s="89"/>
      <c r="E9" s="89"/>
    </row>
    <row r="10" spans="1:7" ht="40.5" x14ac:dyDescent="0.3">
      <c r="A10" s="87"/>
      <c r="B10" s="88"/>
      <c r="C10" s="32" t="s">
        <v>19</v>
      </c>
      <c r="D10" s="32" t="s">
        <v>20</v>
      </c>
      <c r="E10" s="40" t="s">
        <v>14</v>
      </c>
    </row>
    <row r="11" spans="1:7" x14ac:dyDescent="0.3">
      <c r="A11" s="5" t="s">
        <v>21</v>
      </c>
      <c r="B11" s="6" t="s">
        <v>10</v>
      </c>
      <c r="C11" s="51">
        <v>30</v>
      </c>
      <c r="D11" s="51">
        <f>C11</f>
        <v>30</v>
      </c>
      <c r="E11" s="51">
        <f>D11</f>
        <v>30</v>
      </c>
    </row>
    <row r="12" spans="1:7" ht="25.5" x14ac:dyDescent="0.3">
      <c r="A12" s="9" t="s">
        <v>24</v>
      </c>
      <c r="B12" s="6" t="s">
        <v>2</v>
      </c>
      <c r="C12" s="18">
        <f>(C13-C32)/C11</f>
        <v>2230.9758933333333</v>
      </c>
      <c r="D12" s="18">
        <f t="shared" ref="D12:E12" si="0">(D13-D32)/D11</f>
        <v>557.74397333333332</v>
      </c>
      <c r="E12" s="18">
        <f t="shared" si="0"/>
        <v>557.74397333333332</v>
      </c>
    </row>
    <row r="13" spans="1:7" ht="25.5" x14ac:dyDescent="0.3">
      <c r="A13" s="5" t="s">
        <v>11</v>
      </c>
      <c r="B13" s="6" t="s">
        <v>2</v>
      </c>
      <c r="C13" s="48">
        <f>C15+C29+C30+C33+C31+C32</f>
        <v>87101.276799999992</v>
      </c>
      <c r="D13" s="48">
        <f t="shared" ref="D13:E13" si="1">D15+D29+D30+D33+D31+D32</f>
        <v>16940.319199999998</v>
      </c>
      <c r="E13" s="48">
        <f t="shared" si="1"/>
        <v>16940.319199999998</v>
      </c>
    </row>
    <row r="14" spans="1:7" x14ac:dyDescent="0.3">
      <c r="A14" s="7" t="s">
        <v>0</v>
      </c>
      <c r="B14" s="8"/>
      <c r="C14" s="18"/>
      <c r="D14" s="18">
        <f t="shared" ref="D14:E33" si="2">C14</f>
        <v>0</v>
      </c>
      <c r="E14" s="18">
        <f t="shared" si="2"/>
        <v>0</v>
      </c>
      <c r="G14" s="17"/>
    </row>
    <row r="15" spans="1:7" ht="25.5" x14ac:dyDescent="0.3">
      <c r="A15" s="5" t="s">
        <v>12</v>
      </c>
      <c r="B15" s="6" t="s">
        <v>2</v>
      </c>
      <c r="C15" s="48">
        <f>C17+C20+C23+C26</f>
        <v>52176</v>
      </c>
      <c r="D15" s="48">
        <f t="shared" ref="D15:E15" si="3">D17+D20+D23+D26</f>
        <v>13044</v>
      </c>
      <c r="E15" s="48">
        <f t="shared" si="3"/>
        <v>13044</v>
      </c>
    </row>
    <row r="16" spans="1:7" x14ac:dyDescent="0.3">
      <c r="A16" s="7" t="s">
        <v>1</v>
      </c>
      <c r="B16" s="8"/>
      <c r="C16" s="18"/>
      <c r="D16" s="18">
        <f t="shared" si="2"/>
        <v>0</v>
      </c>
      <c r="E16" s="18">
        <f t="shared" si="2"/>
        <v>0</v>
      </c>
    </row>
    <row r="17" spans="1:6" s="22" customFormat="1" ht="25.5" x14ac:dyDescent="0.3">
      <c r="A17" s="19" t="s">
        <v>30</v>
      </c>
      <c r="B17" s="54" t="s">
        <v>2</v>
      </c>
      <c r="C17" s="56">
        <v>6017</v>
      </c>
      <c r="D17" s="48">
        <f>C17/4</f>
        <v>1504.25</v>
      </c>
      <c r="E17" s="48">
        <f t="shared" si="2"/>
        <v>1504.25</v>
      </c>
    </row>
    <row r="18" spans="1:6" s="22" customFormat="1" x14ac:dyDescent="0.3">
      <c r="A18" s="26" t="s">
        <v>4</v>
      </c>
      <c r="B18" s="27" t="s">
        <v>3</v>
      </c>
      <c r="C18" s="41">
        <v>2</v>
      </c>
      <c r="D18" s="18">
        <f t="shared" si="2"/>
        <v>2</v>
      </c>
      <c r="E18" s="18">
        <f t="shared" si="2"/>
        <v>2</v>
      </c>
    </row>
    <row r="19" spans="1:6" s="22" customFormat="1" ht="21.95" customHeight="1" x14ac:dyDescent="0.3">
      <c r="A19" s="26" t="s">
        <v>26</v>
      </c>
      <c r="B19" s="20" t="s">
        <v>27</v>
      </c>
      <c r="C19" s="34">
        <f>C17/C18/12*1000+200</f>
        <v>250908.33333333334</v>
      </c>
      <c r="D19" s="18">
        <f t="shared" si="2"/>
        <v>250908.33333333334</v>
      </c>
      <c r="E19" s="18">
        <f t="shared" si="2"/>
        <v>250908.33333333334</v>
      </c>
    </row>
    <row r="20" spans="1:6" s="22" customFormat="1" ht="25.5" x14ac:dyDescent="0.3">
      <c r="A20" s="19" t="s">
        <v>31</v>
      </c>
      <c r="B20" s="54" t="s">
        <v>2</v>
      </c>
      <c r="C20" s="56">
        <v>31439</v>
      </c>
      <c r="D20" s="48">
        <f>C20/4</f>
        <v>7859.75</v>
      </c>
      <c r="E20" s="48">
        <f t="shared" si="2"/>
        <v>7859.75</v>
      </c>
    </row>
    <row r="21" spans="1:6" s="22" customFormat="1" x14ac:dyDescent="0.3">
      <c r="A21" s="26" t="s">
        <v>4</v>
      </c>
      <c r="B21" s="27" t="s">
        <v>3</v>
      </c>
      <c r="C21" s="41">
        <v>11.28</v>
      </c>
      <c r="D21" s="18">
        <f t="shared" si="2"/>
        <v>11.28</v>
      </c>
      <c r="E21" s="18">
        <f t="shared" si="2"/>
        <v>11.28</v>
      </c>
    </row>
    <row r="22" spans="1:6" s="22" customFormat="1" ht="21.95" customHeight="1" x14ac:dyDescent="0.3">
      <c r="A22" s="26" t="s">
        <v>26</v>
      </c>
      <c r="B22" s="20" t="s">
        <v>27</v>
      </c>
      <c r="C22" s="34">
        <f>C20/12/C21*1000</f>
        <v>232262.11583924352</v>
      </c>
      <c r="D22" s="18">
        <f t="shared" si="2"/>
        <v>232262.11583924352</v>
      </c>
      <c r="E22" s="18">
        <f t="shared" si="2"/>
        <v>232262.11583924352</v>
      </c>
    </row>
    <row r="23" spans="1:6" ht="39" x14ac:dyDescent="0.3">
      <c r="A23" s="11" t="s">
        <v>37</v>
      </c>
      <c r="B23" s="53" t="s">
        <v>2</v>
      </c>
      <c r="C23" s="56">
        <v>3839</v>
      </c>
      <c r="D23" s="48">
        <f>C23/4</f>
        <v>959.75</v>
      </c>
      <c r="E23" s="48">
        <f t="shared" si="2"/>
        <v>959.75</v>
      </c>
    </row>
    <row r="24" spans="1:6" x14ac:dyDescent="0.3">
      <c r="A24" s="9" t="s">
        <v>4</v>
      </c>
      <c r="B24" s="10" t="s">
        <v>3</v>
      </c>
      <c r="C24" s="41">
        <v>2.5</v>
      </c>
      <c r="D24" s="18">
        <f t="shared" si="2"/>
        <v>2.5</v>
      </c>
      <c r="E24" s="18">
        <f t="shared" si="2"/>
        <v>2.5</v>
      </c>
    </row>
    <row r="25" spans="1:6" ht="21.95" customHeight="1" x14ac:dyDescent="0.3">
      <c r="A25" s="9" t="s">
        <v>26</v>
      </c>
      <c r="B25" s="6" t="s">
        <v>27</v>
      </c>
      <c r="C25" s="34">
        <f>C23/C24/12*1000</f>
        <v>127966.66666666666</v>
      </c>
      <c r="D25" s="18">
        <f t="shared" si="2"/>
        <v>127966.66666666666</v>
      </c>
      <c r="E25" s="18">
        <f t="shared" si="2"/>
        <v>127966.66666666666</v>
      </c>
    </row>
    <row r="26" spans="1:6" ht="25.5" x14ac:dyDescent="0.3">
      <c r="A26" s="5" t="s">
        <v>23</v>
      </c>
      <c r="B26" s="53" t="s">
        <v>2</v>
      </c>
      <c r="C26" s="56">
        <v>10881</v>
      </c>
      <c r="D26" s="48">
        <f>C26/4</f>
        <v>2720.25</v>
      </c>
      <c r="E26" s="48">
        <f t="shared" si="2"/>
        <v>2720.25</v>
      </c>
    </row>
    <row r="27" spans="1:6" x14ac:dyDescent="0.3">
      <c r="A27" s="9" t="s">
        <v>4</v>
      </c>
      <c r="B27" s="10" t="s">
        <v>3</v>
      </c>
      <c r="C27" s="41">
        <v>14</v>
      </c>
      <c r="D27" s="18">
        <f t="shared" si="2"/>
        <v>14</v>
      </c>
      <c r="E27" s="18">
        <f t="shared" si="2"/>
        <v>14</v>
      </c>
    </row>
    <row r="28" spans="1:6" ht="21.95" customHeight="1" x14ac:dyDescent="0.3">
      <c r="A28" s="9" t="s">
        <v>26</v>
      </c>
      <c r="B28" s="6" t="s">
        <v>27</v>
      </c>
      <c r="C28" s="34">
        <f>C26/12/C27*1000</f>
        <v>64767.857142857138</v>
      </c>
      <c r="D28" s="18">
        <f t="shared" si="2"/>
        <v>64767.857142857138</v>
      </c>
      <c r="E28" s="18">
        <f t="shared" si="2"/>
        <v>64767.857142857138</v>
      </c>
    </row>
    <row r="29" spans="1:6" ht="25.5" x14ac:dyDescent="0.3">
      <c r="A29" s="5" t="s">
        <v>5</v>
      </c>
      <c r="B29" s="6" t="s">
        <v>2</v>
      </c>
      <c r="C29" s="48">
        <f>C15*11.18%</f>
        <v>5833.2767999999996</v>
      </c>
      <c r="D29" s="48">
        <f t="shared" ref="D29:E29" si="4">D15*11.18%</f>
        <v>1458.3191999999999</v>
      </c>
      <c r="E29" s="48">
        <f t="shared" si="4"/>
        <v>1458.3191999999999</v>
      </c>
    </row>
    <row r="30" spans="1:6" ht="36.75" x14ac:dyDescent="0.3">
      <c r="A30" s="11" t="s">
        <v>6</v>
      </c>
      <c r="B30" s="6" t="s">
        <v>2</v>
      </c>
      <c r="C30" s="48">
        <v>5251</v>
      </c>
      <c r="D30" s="48">
        <f>C30/4</f>
        <v>1312.75</v>
      </c>
      <c r="E30" s="48">
        <f t="shared" si="2"/>
        <v>1312.75</v>
      </c>
      <c r="F30" s="45"/>
    </row>
    <row r="31" spans="1:6" ht="25.5" x14ac:dyDescent="0.3">
      <c r="A31" s="11" t="s">
        <v>7</v>
      </c>
      <c r="B31" s="6" t="s">
        <v>2</v>
      </c>
      <c r="C31" s="18">
        <v>0</v>
      </c>
      <c r="D31" s="18">
        <f t="shared" si="2"/>
        <v>0</v>
      </c>
      <c r="E31" s="18">
        <f t="shared" si="2"/>
        <v>0</v>
      </c>
    </row>
    <row r="32" spans="1:6" ht="36.75" x14ac:dyDescent="0.3">
      <c r="A32" s="11" t="s">
        <v>8</v>
      </c>
      <c r="B32" s="6" t="s">
        <v>2</v>
      </c>
      <c r="C32" s="48">
        <v>20172</v>
      </c>
      <c r="D32" s="48">
        <v>208</v>
      </c>
      <c r="E32" s="48">
        <f t="shared" si="2"/>
        <v>208</v>
      </c>
    </row>
    <row r="33" spans="1:5" ht="38.25" customHeight="1" x14ac:dyDescent="0.3">
      <c r="A33" s="11" t="s">
        <v>9</v>
      </c>
      <c r="B33" s="6" t="s">
        <v>2</v>
      </c>
      <c r="C33" s="48">
        <v>3669</v>
      </c>
      <c r="D33" s="48">
        <f>C33/4</f>
        <v>917.25</v>
      </c>
      <c r="E33" s="48">
        <f t="shared" si="2"/>
        <v>917.25</v>
      </c>
    </row>
    <row r="34" spans="1:5" x14ac:dyDescent="0.3">
      <c r="C34" s="17">
        <f>C33+C32+C31+C30+C29+C15</f>
        <v>87101.276799999992</v>
      </c>
    </row>
  </sheetData>
  <mergeCells count="7">
    <mergeCell ref="A1:E1"/>
    <mergeCell ref="A2:E2"/>
    <mergeCell ref="A4:E4"/>
    <mergeCell ref="A5:E5"/>
    <mergeCell ref="A9:A10"/>
    <mergeCell ref="B9:B10"/>
    <mergeCell ref="C9:E9"/>
  </mergeCells>
  <pageMargins left="0.51181102362204722" right="0.31496062992125984" top="0.74803149606299213" bottom="0.74803149606299213" header="0.31496062992125984" footer="0.31496062992125984"/>
  <pageSetup paperSize="9" scale="75" orientation="portrait" r:id="rId1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50"/>
  </sheetPr>
  <dimension ref="A1:G34"/>
  <sheetViews>
    <sheetView topLeftCell="A13" workbookViewId="0">
      <selection activeCell="C34" sqref="C34"/>
    </sheetView>
  </sheetViews>
  <sheetFormatPr defaultColWidth="9.140625" defaultRowHeight="20.25" x14ac:dyDescent="0.3"/>
  <cols>
    <col min="1" max="1" width="69.42578125" style="2" customWidth="1"/>
    <col min="2" max="2" width="9.140625" style="3"/>
    <col min="3" max="7" width="12" style="2" customWidth="1"/>
    <col min="8" max="16384" width="9.140625" style="2"/>
  </cols>
  <sheetData>
    <row r="1" spans="1:7" x14ac:dyDescent="0.3">
      <c r="A1" s="84" t="s">
        <v>15</v>
      </c>
      <c r="B1" s="84"/>
      <c r="C1" s="84"/>
      <c r="D1" s="84"/>
      <c r="E1" s="84"/>
    </row>
    <row r="2" spans="1:7" x14ac:dyDescent="0.3">
      <c r="A2" s="84" t="s">
        <v>67</v>
      </c>
      <c r="B2" s="84"/>
      <c r="C2" s="84"/>
      <c r="D2" s="84"/>
      <c r="E2" s="84"/>
    </row>
    <row r="3" spans="1:7" x14ac:dyDescent="0.3">
      <c r="A3" s="1"/>
    </row>
    <row r="4" spans="1:7" ht="45.75" customHeight="1" x14ac:dyDescent="0.3">
      <c r="A4" s="90" t="s">
        <v>53</v>
      </c>
      <c r="B4" s="90"/>
      <c r="C4" s="90"/>
      <c r="D4" s="90"/>
      <c r="E4" s="90"/>
    </row>
    <row r="5" spans="1:7" ht="15.75" customHeight="1" x14ac:dyDescent="0.3">
      <c r="A5" s="86" t="s">
        <v>16</v>
      </c>
      <c r="B5" s="86"/>
      <c r="C5" s="86"/>
      <c r="D5" s="86"/>
      <c r="E5" s="86"/>
    </row>
    <row r="6" spans="1:7" x14ac:dyDescent="0.3">
      <c r="A6" s="4"/>
    </row>
    <row r="7" spans="1:7" x14ac:dyDescent="0.3">
      <c r="A7" s="12" t="s">
        <v>17</v>
      </c>
    </row>
    <row r="8" spans="1:7" x14ac:dyDescent="0.3">
      <c r="A8" s="1"/>
    </row>
    <row r="9" spans="1:7" x14ac:dyDescent="0.3">
      <c r="A9" s="87" t="s">
        <v>28</v>
      </c>
      <c r="B9" s="88" t="s">
        <v>18</v>
      </c>
      <c r="C9" s="89" t="s">
        <v>68</v>
      </c>
      <c r="D9" s="89"/>
      <c r="E9" s="89"/>
    </row>
    <row r="10" spans="1:7" ht="40.5" x14ac:dyDescent="0.3">
      <c r="A10" s="87"/>
      <c r="B10" s="88"/>
      <c r="C10" s="15" t="s">
        <v>19</v>
      </c>
      <c r="D10" s="15" t="s">
        <v>20</v>
      </c>
      <c r="E10" s="14" t="s">
        <v>14</v>
      </c>
    </row>
    <row r="11" spans="1:7" x14ac:dyDescent="0.3">
      <c r="A11" s="5" t="s">
        <v>21</v>
      </c>
      <c r="B11" s="6" t="s">
        <v>10</v>
      </c>
      <c r="C11" s="51">
        <v>39</v>
      </c>
      <c r="D11" s="51">
        <f>C11</f>
        <v>39</v>
      </c>
      <c r="E11" s="51">
        <f>D11</f>
        <v>39</v>
      </c>
    </row>
    <row r="12" spans="1:7" ht="25.5" x14ac:dyDescent="0.3">
      <c r="A12" s="9" t="s">
        <v>24</v>
      </c>
      <c r="B12" s="6" t="s">
        <v>2</v>
      </c>
      <c r="C12" s="16">
        <f>(C13-C32)/C11</f>
        <v>2118.8124000000003</v>
      </c>
      <c r="D12" s="16">
        <f t="shared" ref="D12:E12" si="0">(D13-D32)/D11</f>
        <v>529.70310000000006</v>
      </c>
      <c r="E12" s="16">
        <f t="shared" si="0"/>
        <v>529.70310000000006</v>
      </c>
    </row>
    <row r="13" spans="1:7" ht="25.5" x14ac:dyDescent="0.3">
      <c r="A13" s="5" t="s">
        <v>11</v>
      </c>
      <c r="B13" s="6" t="s">
        <v>2</v>
      </c>
      <c r="C13" s="48">
        <f>C15+C29+C30+C33+C31+C32</f>
        <v>101705.6836</v>
      </c>
      <c r="D13" s="48">
        <f t="shared" ref="D13:E13" si="1">D15+D29+D30+D33+D31+D32</f>
        <v>20866.420900000001</v>
      </c>
      <c r="E13" s="48">
        <f t="shared" si="1"/>
        <v>20866.420900000001</v>
      </c>
    </row>
    <row r="14" spans="1:7" x14ac:dyDescent="0.3">
      <c r="A14" s="7" t="s">
        <v>0</v>
      </c>
      <c r="B14" s="8"/>
      <c r="C14" s="16"/>
      <c r="D14" s="21">
        <f t="shared" ref="D14:E33" si="2">C14</f>
        <v>0</v>
      </c>
      <c r="E14" s="21">
        <f t="shared" si="2"/>
        <v>0</v>
      </c>
      <c r="G14" s="17"/>
    </row>
    <row r="15" spans="1:7" ht="25.5" x14ac:dyDescent="0.3">
      <c r="A15" s="5" t="s">
        <v>12</v>
      </c>
      <c r="B15" s="6" t="s">
        <v>2</v>
      </c>
      <c r="C15" s="57">
        <f>C17+C20+C23+C26</f>
        <v>64702</v>
      </c>
      <c r="D15" s="57">
        <f t="shared" ref="D15:E15" si="3">D17+D20+D23+D26</f>
        <v>16175.5</v>
      </c>
      <c r="E15" s="57">
        <f t="shared" si="3"/>
        <v>16175.5</v>
      </c>
    </row>
    <row r="16" spans="1:7" x14ac:dyDescent="0.3">
      <c r="A16" s="7" t="s">
        <v>1</v>
      </c>
      <c r="B16" s="8"/>
      <c r="C16" s="16"/>
      <c r="D16" s="21">
        <f t="shared" si="2"/>
        <v>0</v>
      </c>
      <c r="E16" s="21">
        <f t="shared" si="2"/>
        <v>0</v>
      </c>
    </row>
    <row r="17" spans="1:5" s="22" customFormat="1" ht="25.5" x14ac:dyDescent="0.3">
      <c r="A17" s="19" t="s">
        <v>30</v>
      </c>
      <c r="B17" s="54" t="s">
        <v>2</v>
      </c>
      <c r="C17" s="59">
        <v>6230</v>
      </c>
      <c r="D17" s="58">
        <f>C17/4</f>
        <v>1557.5</v>
      </c>
      <c r="E17" s="58">
        <f t="shared" si="2"/>
        <v>1557.5</v>
      </c>
    </row>
    <row r="18" spans="1:5" s="22" customFormat="1" x14ac:dyDescent="0.3">
      <c r="A18" s="26" t="s">
        <v>4</v>
      </c>
      <c r="B18" s="27" t="s">
        <v>3</v>
      </c>
      <c r="C18" s="52">
        <v>2</v>
      </c>
      <c r="D18" s="73">
        <f t="shared" si="2"/>
        <v>2</v>
      </c>
      <c r="E18" s="73">
        <f t="shared" si="2"/>
        <v>2</v>
      </c>
    </row>
    <row r="19" spans="1:5" s="22" customFormat="1" ht="21.95" customHeight="1" x14ac:dyDescent="0.3">
      <c r="A19" s="26" t="s">
        <v>26</v>
      </c>
      <c r="B19" s="20" t="s">
        <v>27</v>
      </c>
      <c r="C19" s="30">
        <f>C17/12/C18*1000</f>
        <v>259583.33333333331</v>
      </c>
      <c r="D19" s="21">
        <f t="shared" si="2"/>
        <v>259583.33333333331</v>
      </c>
      <c r="E19" s="21">
        <f t="shared" si="2"/>
        <v>259583.33333333331</v>
      </c>
    </row>
    <row r="20" spans="1:5" s="22" customFormat="1" ht="25.5" x14ac:dyDescent="0.3">
      <c r="A20" s="19" t="s">
        <v>31</v>
      </c>
      <c r="B20" s="54" t="s">
        <v>2</v>
      </c>
      <c r="C20" s="59">
        <v>41137</v>
      </c>
      <c r="D20" s="56">
        <f>C20/4</f>
        <v>10284.25</v>
      </c>
      <c r="E20" s="56">
        <f t="shared" si="2"/>
        <v>10284.25</v>
      </c>
    </row>
    <row r="21" spans="1:5" x14ac:dyDescent="0.3">
      <c r="A21" s="9" t="s">
        <v>4</v>
      </c>
      <c r="B21" s="10" t="s">
        <v>3</v>
      </c>
      <c r="C21" s="31">
        <v>13.6</v>
      </c>
      <c r="D21" s="21">
        <f t="shared" si="2"/>
        <v>13.6</v>
      </c>
      <c r="E21" s="21">
        <f t="shared" si="2"/>
        <v>13.6</v>
      </c>
    </row>
    <row r="22" spans="1:5" ht="21.95" customHeight="1" x14ac:dyDescent="0.3">
      <c r="A22" s="9" t="s">
        <v>26</v>
      </c>
      <c r="B22" s="6" t="s">
        <v>27</v>
      </c>
      <c r="C22" s="30">
        <f>C20/12/C21*1000</f>
        <v>252064.9509803922</v>
      </c>
      <c r="D22" s="21">
        <f t="shared" si="2"/>
        <v>252064.9509803922</v>
      </c>
      <c r="E22" s="21">
        <f t="shared" si="2"/>
        <v>252064.9509803922</v>
      </c>
    </row>
    <row r="23" spans="1:5" ht="39" x14ac:dyDescent="0.3">
      <c r="A23" s="11" t="s">
        <v>37</v>
      </c>
      <c r="B23" s="53" t="s">
        <v>2</v>
      </c>
      <c r="C23" s="59">
        <v>5730</v>
      </c>
      <c r="D23" s="56">
        <f>C23/4</f>
        <v>1432.5</v>
      </c>
      <c r="E23" s="71">
        <f t="shared" si="2"/>
        <v>1432.5</v>
      </c>
    </row>
    <row r="24" spans="1:5" x14ac:dyDescent="0.3">
      <c r="A24" s="9" t="s">
        <v>4</v>
      </c>
      <c r="B24" s="10" t="s">
        <v>3</v>
      </c>
      <c r="C24" s="52">
        <v>3</v>
      </c>
      <c r="D24" s="73">
        <f t="shared" si="2"/>
        <v>3</v>
      </c>
      <c r="E24" s="73">
        <f t="shared" si="2"/>
        <v>3</v>
      </c>
    </row>
    <row r="25" spans="1:5" ht="21.95" customHeight="1" x14ac:dyDescent="0.3">
      <c r="A25" s="9" t="s">
        <v>26</v>
      </c>
      <c r="B25" s="6" t="s">
        <v>27</v>
      </c>
      <c r="C25" s="30">
        <f>C23/C24/12*1000</f>
        <v>159166.66666666666</v>
      </c>
      <c r="D25" s="21">
        <f t="shared" si="2"/>
        <v>159166.66666666666</v>
      </c>
      <c r="E25" s="21">
        <f t="shared" si="2"/>
        <v>159166.66666666666</v>
      </c>
    </row>
    <row r="26" spans="1:5" ht="25.5" x14ac:dyDescent="0.3">
      <c r="A26" s="5" t="s">
        <v>23</v>
      </c>
      <c r="B26" s="53" t="s">
        <v>2</v>
      </c>
      <c r="C26" s="59">
        <v>11605</v>
      </c>
      <c r="D26" s="58">
        <f>C26/4</f>
        <v>2901.25</v>
      </c>
      <c r="E26" s="58">
        <f t="shared" si="2"/>
        <v>2901.25</v>
      </c>
    </row>
    <row r="27" spans="1:5" x14ac:dyDescent="0.3">
      <c r="A27" s="9" t="s">
        <v>4</v>
      </c>
      <c r="B27" s="10" t="s">
        <v>3</v>
      </c>
      <c r="C27" s="31">
        <v>15</v>
      </c>
      <c r="D27" s="21">
        <f t="shared" si="2"/>
        <v>15</v>
      </c>
      <c r="E27" s="21">
        <f t="shared" si="2"/>
        <v>15</v>
      </c>
    </row>
    <row r="28" spans="1:5" ht="21.95" customHeight="1" x14ac:dyDescent="0.3">
      <c r="A28" s="9" t="s">
        <v>26</v>
      </c>
      <c r="B28" s="6" t="s">
        <v>27</v>
      </c>
      <c r="C28" s="30">
        <f>C26/12/C27*1000</f>
        <v>64472.222222222226</v>
      </c>
      <c r="D28" s="21">
        <f t="shared" si="2"/>
        <v>64472.222222222226</v>
      </c>
      <c r="E28" s="21">
        <f t="shared" si="2"/>
        <v>64472.222222222226</v>
      </c>
    </row>
    <row r="29" spans="1:5" ht="25.5" x14ac:dyDescent="0.3">
      <c r="A29" s="5" t="s">
        <v>5</v>
      </c>
      <c r="B29" s="6" t="s">
        <v>2</v>
      </c>
      <c r="C29" s="48">
        <f>C15*11.18%</f>
        <v>7233.6835999999994</v>
      </c>
      <c r="D29" s="48">
        <f t="shared" ref="D29:E29" si="4">D15*11.18%</f>
        <v>1808.4208999999998</v>
      </c>
      <c r="E29" s="48">
        <f t="shared" si="4"/>
        <v>1808.4208999999998</v>
      </c>
    </row>
    <row r="30" spans="1:5" ht="36.75" x14ac:dyDescent="0.3">
      <c r="A30" s="11" t="s">
        <v>6</v>
      </c>
      <c r="B30" s="6" t="s">
        <v>2</v>
      </c>
      <c r="C30" s="57">
        <v>5979</v>
      </c>
      <c r="D30" s="58">
        <f>C30/4</f>
        <v>1494.75</v>
      </c>
      <c r="E30" s="58">
        <f t="shared" si="2"/>
        <v>1494.75</v>
      </c>
    </row>
    <row r="31" spans="1:5" ht="25.5" x14ac:dyDescent="0.3">
      <c r="A31" s="11" t="s">
        <v>7</v>
      </c>
      <c r="B31" s="6" t="s">
        <v>2</v>
      </c>
      <c r="C31" s="16">
        <v>0</v>
      </c>
      <c r="D31" s="21">
        <f t="shared" si="2"/>
        <v>0</v>
      </c>
      <c r="E31" s="21">
        <f t="shared" si="2"/>
        <v>0</v>
      </c>
    </row>
    <row r="32" spans="1:5" ht="36.75" x14ac:dyDescent="0.3">
      <c r="A32" s="11" t="s">
        <v>8</v>
      </c>
      <c r="B32" s="6" t="s">
        <v>2</v>
      </c>
      <c r="C32" s="57">
        <v>19072</v>
      </c>
      <c r="D32" s="58">
        <v>208</v>
      </c>
      <c r="E32" s="58">
        <f t="shared" si="2"/>
        <v>208</v>
      </c>
    </row>
    <row r="33" spans="1:5" ht="38.25" customHeight="1" x14ac:dyDescent="0.3">
      <c r="A33" s="11" t="s">
        <v>9</v>
      </c>
      <c r="B33" s="6" t="s">
        <v>2</v>
      </c>
      <c r="C33" s="57">
        <v>4719</v>
      </c>
      <c r="D33" s="58">
        <f>C33/4</f>
        <v>1179.75</v>
      </c>
      <c r="E33" s="58">
        <f t="shared" si="2"/>
        <v>1179.75</v>
      </c>
    </row>
    <row r="34" spans="1:5" x14ac:dyDescent="0.3">
      <c r="C34" s="17">
        <f>C33+C32+C31+C30+C29+C15</f>
        <v>101705.68359999999</v>
      </c>
    </row>
  </sheetData>
  <mergeCells count="7">
    <mergeCell ref="A1:E1"/>
    <mergeCell ref="A2:E2"/>
    <mergeCell ref="A4:E4"/>
    <mergeCell ref="A5:E5"/>
    <mergeCell ref="A9:A10"/>
    <mergeCell ref="B9:B10"/>
    <mergeCell ref="C9:E9"/>
  </mergeCells>
  <pageMargins left="0.51181102362204722" right="0.31496062992125984" top="0.74803149606299213" bottom="0.74803149606299213" header="0.31496062992125984" footer="0.31496062992125984"/>
  <pageSetup paperSize="9" scale="75" orientation="portrait" r:id="rId1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50"/>
  </sheetPr>
  <dimension ref="A1:G34"/>
  <sheetViews>
    <sheetView topLeftCell="A11" workbookViewId="0">
      <selection activeCell="C34" sqref="C34"/>
    </sheetView>
  </sheetViews>
  <sheetFormatPr defaultColWidth="9.140625" defaultRowHeight="20.25" x14ac:dyDescent="0.3"/>
  <cols>
    <col min="1" max="1" width="69.42578125" style="2" customWidth="1"/>
    <col min="2" max="2" width="9.140625" style="3"/>
    <col min="3" max="5" width="12" style="17" customWidth="1"/>
    <col min="6" max="7" width="12" style="2" customWidth="1"/>
    <col min="8" max="16384" width="9.140625" style="2"/>
  </cols>
  <sheetData>
    <row r="1" spans="1:7" x14ac:dyDescent="0.3">
      <c r="A1" s="84" t="s">
        <v>15</v>
      </c>
      <c r="B1" s="84"/>
      <c r="C1" s="84"/>
      <c r="D1" s="84"/>
      <c r="E1" s="84"/>
    </row>
    <row r="2" spans="1:7" x14ac:dyDescent="0.3">
      <c r="A2" s="84" t="s">
        <v>67</v>
      </c>
      <c r="B2" s="84"/>
      <c r="C2" s="84"/>
      <c r="D2" s="84"/>
      <c r="E2" s="84"/>
    </row>
    <row r="3" spans="1:7" x14ac:dyDescent="0.3">
      <c r="A3" s="1"/>
    </row>
    <row r="4" spans="1:7" ht="50.25" customHeight="1" x14ac:dyDescent="0.3">
      <c r="A4" s="90" t="s">
        <v>52</v>
      </c>
      <c r="B4" s="90"/>
      <c r="C4" s="90"/>
      <c r="D4" s="90"/>
      <c r="E4" s="90"/>
    </row>
    <row r="5" spans="1:7" ht="15.75" customHeight="1" x14ac:dyDescent="0.3">
      <c r="A5" s="86" t="s">
        <v>16</v>
      </c>
      <c r="B5" s="86"/>
      <c r="C5" s="86"/>
      <c r="D5" s="86"/>
      <c r="E5" s="86"/>
    </row>
    <row r="6" spans="1:7" x14ac:dyDescent="0.3">
      <c r="A6" s="4"/>
    </row>
    <row r="7" spans="1:7" x14ac:dyDescent="0.3">
      <c r="A7" s="12" t="s">
        <v>17</v>
      </c>
    </row>
    <row r="8" spans="1:7" x14ac:dyDescent="0.3">
      <c r="A8" s="1"/>
    </row>
    <row r="9" spans="1:7" x14ac:dyDescent="0.3">
      <c r="A9" s="87" t="s">
        <v>28</v>
      </c>
      <c r="B9" s="88" t="s">
        <v>18</v>
      </c>
      <c r="C9" s="89" t="s">
        <v>68</v>
      </c>
      <c r="D9" s="89"/>
      <c r="E9" s="89"/>
    </row>
    <row r="10" spans="1:7" ht="40.5" x14ac:dyDescent="0.3">
      <c r="A10" s="87"/>
      <c r="B10" s="88"/>
      <c r="C10" s="32" t="s">
        <v>19</v>
      </c>
      <c r="D10" s="32" t="s">
        <v>20</v>
      </c>
      <c r="E10" s="40" t="s">
        <v>14</v>
      </c>
    </row>
    <row r="11" spans="1:7" x14ac:dyDescent="0.3">
      <c r="A11" s="5" t="s">
        <v>21</v>
      </c>
      <c r="B11" s="6" t="s">
        <v>10</v>
      </c>
      <c r="C11" s="51">
        <v>46</v>
      </c>
      <c r="D11" s="51">
        <f>C11</f>
        <v>46</v>
      </c>
      <c r="E11" s="51">
        <f>D11</f>
        <v>46</v>
      </c>
    </row>
    <row r="12" spans="1:7" ht="25.5" x14ac:dyDescent="0.3">
      <c r="A12" s="9" t="s">
        <v>24</v>
      </c>
      <c r="B12" s="6" t="s">
        <v>2</v>
      </c>
      <c r="C12" s="18">
        <f>(C13-C32)/C11</f>
        <v>2508.3221913043481</v>
      </c>
      <c r="D12" s="18">
        <f t="shared" ref="D12:E12" si="0">(D13-D32)/D11</f>
        <v>618.58598260869553</v>
      </c>
      <c r="E12" s="18">
        <f t="shared" si="0"/>
        <v>618.58598260869553</v>
      </c>
    </row>
    <row r="13" spans="1:7" ht="25.5" x14ac:dyDescent="0.3">
      <c r="A13" s="5" t="s">
        <v>11</v>
      </c>
      <c r="B13" s="6" t="s">
        <v>2</v>
      </c>
      <c r="C13" s="48">
        <f>C15+C29+C30+C33+C31+C32</f>
        <v>119927.8208</v>
      </c>
      <c r="D13" s="48">
        <f t="shared" ref="D13:E13" si="1">D15+D29+D30+D33+D31+D32</f>
        <v>32999.955199999997</v>
      </c>
      <c r="E13" s="48">
        <f t="shared" si="1"/>
        <v>32999.955199999997</v>
      </c>
    </row>
    <row r="14" spans="1:7" x14ac:dyDescent="0.3">
      <c r="A14" s="7" t="s">
        <v>0</v>
      </c>
      <c r="B14" s="8"/>
      <c r="C14" s="18"/>
      <c r="D14" s="34">
        <f t="shared" ref="D14:E33" si="2">C14</f>
        <v>0</v>
      </c>
      <c r="E14" s="34">
        <f t="shared" si="2"/>
        <v>0</v>
      </c>
      <c r="G14" s="17"/>
    </row>
    <row r="15" spans="1:7" ht="25.5" x14ac:dyDescent="0.3">
      <c r="A15" s="5" t="s">
        <v>12</v>
      </c>
      <c r="B15" s="6" t="s">
        <v>2</v>
      </c>
      <c r="C15" s="48">
        <f>C17+C20+C23+C26</f>
        <v>94256</v>
      </c>
      <c r="D15" s="48">
        <f t="shared" ref="D15:E15" si="3">D17+D20+D23+D26</f>
        <v>23564</v>
      </c>
      <c r="E15" s="48">
        <f t="shared" si="3"/>
        <v>23564</v>
      </c>
    </row>
    <row r="16" spans="1:7" x14ac:dyDescent="0.3">
      <c r="A16" s="7" t="s">
        <v>1</v>
      </c>
      <c r="B16" s="8"/>
      <c r="C16" s="18"/>
      <c r="D16" s="34">
        <f t="shared" si="2"/>
        <v>0</v>
      </c>
      <c r="E16" s="34">
        <f t="shared" si="2"/>
        <v>0</v>
      </c>
    </row>
    <row r="17" spans="1:5" s="22" customFormat="1" ht="25.5" x14ac:dyDescent="0.3">
      <c r="A17" s="19" t="s">
        <v>30</v>
      </c>
      <c r="B17" s="54" t="s">
        <v>2</v>
      </c>
      <c r="C17" s="55">
        <v>6427</v>
      </c>
      <c r="D17" s="56">
        <f>C17/4</f>
        <v>1606.75</v>
      </c>
      <c r="E17" s="56">
        <f t="shared" si="2"/>
        <v>1606.75</v>
      </c>
    </row>
    <row r="18" spans="1:5" s="22" customFormat="1" x14ac:dyDescent="0.3">
      <c r="A18" s="26" t="s">
        <v>4</v>
      </c>
      <c r="B18" s="27" t="s">
        <v>3</v>
      </c>
      <c r="C18" s="44">
        <v>2</v>
      </c>
      <c r="D18" s="34">
        <f t="shared" si="2"/>
        <v>2</v>
      </c>
      <c r="E18" s="34">
        <f t="shared" si="2"/>
        <v>2</v>
      </c>
    </row>
    <row r="19" spans="1:5" s="22" customFormat="1" ht="21.95" customHeight="1" x14ac:dyDescent="0.3">
      <c r="A19" s="26" t="s">
        <v>26</v>
      </c>
      <c r="B19" s="20" t="s">
        <v>27</v>
      </c>
      <c r="C19" s="43">
        <f>C17/C18/12*1000+200</f>
        <v>267991.66666666669</v>
      </c>
      <c r="D19" s="34">
        <f t="shared" si="2"/>
        <v>267991.66666666669</v>
      </c>
      <c r="E19" s="34">
        <f t="shared" si="2"/>
        <v>267991.66666666669</v>
      </c>
    </row>
    <row r="20" spans="1:5" s="22" customFormat="1" ht="25.5" x14ac:dyDescent="0.3">
      <c r="A20" s="19" t="s">
        <v>31</v>
      </c>
      <c r="B20" s="54" t="s">
        <v>2</v>
      </c>
      <c r="C20" s="55">
        <v>67407</v>
      </c>
      <c r="D20" s="56">
        <f>C20/4</f>
        <v>16851.75</v>
      </c>
      <c r="E20" s="56">
        <f t="shared" si="2"/>
        <v>16851.75</v>
      </c>
    </row>
    <row r="21" spans="1:5" s="22" customFormat="1" x14ac:dyDescent="0.3">
      <c r="A21" s="26" t="s">
        <v>4</v>
      </c>
      <c r="B21" s="27" t="s">
        <v>3</v>
      </c>
      <c r="C21" s="44">
        <v>20.7</v>
      </c>
      <c r="D21" s="34">
        <f t="shared" si="2"/>
        <v>20.7</v>
      </c>
      <c r="E21" s="34">
        <f t="shared" si="2"/>
        <v>20.7</v>
      </c>
    </row>
    <row r="22" spans="1:5" s="22" customFormat="1" ht="21.95" customHeight="1" x14ac:dyDescent="0.3">
      <c r="A22" s="26" t="s">
        <v>26</v>
      </c>
      <c r="B22" s="20" t="s">
        <v>27</v>
      </c>
      <c r="C22" s="43">
        <f>C20/12/C21*1000</f>
        <v>271364.73429951689</v>
      </c>
      <c r="D22" s="34">
        <f t="shared" si="2"/>
        <v>271364.73429951689</v>
      </c>
      <c r="E22" s="34">
        <f t="shared" si="2"/>
        <v>271364.73429951689</v>
      </c>
    </row>
    <row r="23" spans="1:5" ht="39" x14ac:dyDescent="0.3">
      <c r="A23" s="11" t="s">
        <v>37</v>
      </c>
      <c r="B23" s="53" t="s">
        <v>2</v>
      </c>
      <c r="C23" s="55">
        <v>6466</v>
      </c>
      <c r="D23" s="56">
        <f>C23/4</f>
        <v>1616.5</v>
      </c>
      <c r="E23" s="56">
        <f t="shared" si="2"/>
        <v>1616.5</v>
      </c>
    </row>
    <row r="24" spans="1:5" x14ac:dyDescent="0.3">
      <c r="A24" s="9" t="s">
        <v>4</v>
      </c>
      <c r="B24" s="10" t="s">
        <v>3</v>
      </c>
      <c r="C24" s="44">
        <v>4</v>
      </c>
      <c r="D24" s="34">
        <f t="shared" si="2"/>
        <v>4</v>
      </c>
      <c r="E24" s="34">
        <f t="shared" si="2"/>
        <v>4</v>
      </c>
    </row>
    <row r="25" spans="1:5" ht="21.95" customHeight="1" x14ac:dyDescent="0.3">
      <c r="A25" s="9" t="s">
        <v>26</v>
      </c>
      <c r="B25" s="6" t="s">
        <v>27</v>
      </c>
      <c r="C25" s="43">
        <f>C23/C24/12*1000</f>
        <v>134708.33333333334</v>
      </c>
      <c r="D25" s="34">
        <f t="shared" si="2"/>
        <v>134708.33333333334</v>
      </c>
      <c r="E25" s="34">
        <f t="shared" si="2"/>
        <v>134708.33333333334</v>
      </c>
    </row>
    <row r="26" spans="1:5" ht="25.5" x14ac:dyDescent="0.3">
      <c r="A26" s="5" t="s">
        <v>23</v>
      </c>
      <c r="B26" s="53" t="s">
        <v>2</v>
      </c>
      <c r="C26" s="55">
        <v>13956</v>
      </c>
      <c r="D26" s="56">
        <f>C26/4</f>
        <v>3489</v>
      </c>
      <c r="E26" s="56">
        <f t="shared" si="2"/>
        <v>3489</v>
      </c>
    </row>
    <row r="27" spans="1:5" x14ac:dyDescent="0.3">
      <c r="A27" s="9" t="s">
        <v>4</v>
      </c>
      <c r="B27" s="10" t="s">
        <v>3</v>
      </c>
      <c r="C27" s="44">
        <v>18</v>
      </c>
      <c r="D27" s="34">
        <f t="shared" si="2"/>
        <v>18</v>
      </c>
      <c r="E27" s="34">
        <f t="shared" si="2"/>
        <v>18</v>
      </c>
    </row>
    <row r="28" spans="1:5" ht="21.95" customHeight="1" x14ac:dyDescent="0.3">
      <c r="A28" s="9" t="s">
        <v>26</v>
      </c>
      <c r="B28" s="6" t="s">
        <v>27</v>
      </c>
      <c r="C28" s="43">
        <f>C26/12/C27*1000</f>
        <v>64611.111111111117</v>
      </c>
      <c r="D28" s="34">
        <f t="shared" si="2"/>
        <v>64611.111111111117</v>
      </c>
      <c r="E28" s="34">
        <f t="shared" si="2"/>
        <v>64611.111111111117</v>
      </c>
    </row>
    <row r="29" spans="1:5" ht="25.5" x14ac:dyDescent="0.3">
      <c r="A29" s="5" t="s">
        <v>5</v>
      </c>
      <c r="B29" s="6" t="s">
        <v>2</v>
      </c>
      <c r="C29" s="48">
        <f>C15*11.18%</f>
        <v>10537.8208</v>
      </c>
      <c r="D29" s="48">
        <f t="shared" ref="D29:E29" si="4">D15*11.18%</f>
        <v>2634.4551999999999</v>
      </c>
      <c r="E29" s="48">
        <f t="shared" si="4"/>
        <v>2634.4551999999999</v>
      </c>
    </row>
    <row r="30" spans="1:5" ht="36.75" x14ac:dyDescent="0.3">
      <c r="A30" s="11" t="s">
        <v>6</v>
      </c>
      <c r="B30" s="6" t="s">
        <v>2</v>
      </c>
      <c r="C30" s="48">
        <v>5466</v>
      </c>
      <c r="D30" s="56">
        <f>C30/4</f>
        <v>1366.5</v>
      </c>
      <c r="E30" s="56">
        <f t="shared" si="2"/>
        <v>1366.5</v>
      </c>
    </row>
    <row r="31" spans="1:5" ht="25.5" x14ac:dyDescent="0.3">
      <c r="A31" s="11" t="s">
        <v>7</v>
      </c>
      <c r="B31" s="6" t="s">
        <v>2</v>
      </c>
      <c r="C31" s="18">
        <v>0</v>
      </c>
      <c r="D31" s="34">
        <f t="shared" si="2"/>
        <v>0</v>
      </c>
      <c r="E31" s="34">
        <f t="shared" si="2"/>
        <v>0</v>
      </c>
    </row>
    <row r="32" spans="1:5" ht="36.75" x14ac:dyDescent="0.3">
      <c r="A32" s="11" t="s">
        <v>8</v>
      </c>
      <c r="B32" s="6" t="s">
        <v>2</v>
      </c>
      <c r="C32" s="48">
        <v>4545</v>
      </c>
      <c r="D32" s="56">
        <f t="shared" si="2"/>
        <v>4545</v>
      </c>
      <c r="E32" s="56">
        <f t="shared" si="2"/>
        <v>4545</v>
      </c>
    </row>
    <row r="33" spans="1:5" ht="38.25" customHeight="1" x14ac:dyDescent="0.3">
      <c r="A33" s="11" t="s">
        <v>9</v>
      </c>
      <c r="B33" s="6" t="s">
        <v>2</v>
      </c>
      <c r="C33" s="48">
        <v>5123</v>
      </c>
      <c r="D33" s="56">
        <v>890</v>
      </c>
      <c r="E33" s="56">
        <f t="shared" si="2"/>
        <v>890</v>
      </c>
    </row>
    <row r="34" spans="1:5" x14ac:dyDescent="0.3">
      <c r="C34" s="17">
        <f>C33+C32+C31+C30+C29+C15</f>
        <v>119927.8208</v>
      </c>
    </row>
  </sheetData>
  <mergeCells count="7">
    <mergeCell ref="A1:E1"/>
    <mergeCell ref="A2:E2"/>
    <mergeCell ref="A4:E4"/>
    <mergeCell ref="A5:E5"/>
    <mergeCell ref="A9:A10"/>
    <mergeCell ref="B9:B10"/>
    <mergeCell ref="C9:E9"/>
  </mergeCells>
  <pageMargins left="0.51181102362204722" right="0.31496062992125984" top="0.74803149606299213" bottom="0.74803149606299213" header="0.31496062992125984" footer="0.31496062992125984"/>
  <pageSetup paperSize="9" scale="75" orientation="portrait" r:id="rId1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4"/>
  <sheetViews>
    <sheetView topLeftCell="A13" workbookViewId="0">
      <selection activeCell="C34" sqref="C34"/>
    </sheetView>
  </sheetViews>
  <sheetFormatPr defaultColWidth="9.140625" defaultRowHeight="20.25" x14ac:dyDescent="0.3"/>
  <cols>
    <col min="1" max="1" width="69.42578125" style="2" customWidth="1"/>
    <col min="2" max="2" width="9.140625" style="3"/>
    <col min="3" max="5" width="12" style="17" customWidth="1"/>
    <col min="6" max="7" width="12" style="2" customWidth="1"/>
    <col min="8" max="16384" width="9.140625" style="2"/>
  </cols>
  <sheetData>
    <row r="1" spans="1:7" x14ac:dyDescent="0.3">
      <c r="A1" s="84" t="s">
        <v>15</v>
      </c>
      <c r="B1" s="84"/>
      <c r="C1" s="84"/>
      <c r="D1" s="84"/>
      <c r="E1" s="84"/>
    </row>
    <row r="2" spans="1:7" x14ac:dyDescent="0.3">
      <c r="A2" s="84" t="s">
        <v>67</v>
      </c>
      <c r="B2" s="84"/>
      <c r="C2" s="84"/>
      <c r="D2" s="84"/>
      <c r="E2" s="84"/>
    </row>
    <row r="3" spans="1:7" x14ac:dyDescent="0.3">
      <c r="A3" s="1"/>
    </row>
    <row r="4" spans="1:7" x14ac:dyDescent="0.3">
      <c r="A4" s="85" t="s">
        <v>36</v>
      </c>
      <c r="B4" s="85"/>
      <c r="C4" s="85"/>
      <c r="D4" s="85"/>
      <c r="E4" s="85"/>
    </row>
    <row r="5" spans="1:7" ht="15.75" customHeight="1" x14ac:dyDescent="0.3">
      <c r="A5" s="86" t="s">
        <v>16</v>
      </c>
      <c r="B5" s="86"/>
      <c r="C5" s="86"/>
      <c r="D5" s="86"/>
      <c r="E5" s="86"/>
    </row>
    <row r="6" spans="1:7" x14ac:dyDescent="0.3">
      <c r="A6" s="4"/>
    </row>
    <row r="7" spans="1:7" x14ac:dyDescent="0.3">
      <c r="A7" s="12" t="s">
        <v>17</v>
      </c>
    </row>
    <row r="8" spans="1:7" x14ac:dyDescent="0.3">
      <c r="A8" s="1"/>
    </row>
    <row r="9" spans="1:7" x14ac:dyDescent="0.3">
      <c r="A9" s="87" t="s">
        <v>28</v>
      </c>
      <c r="B9" s="88" t="s">
        <v>18</v>
      </c>
      <c r="C9" s="89" t="s">
        <v>68</v>
      </c>
      <c r="D9" s="89"/>
      <c r="E9" s="89"/>
    </row>
    <row r="10" spans="1:7" ht="40.5" x14ac:dyDescent="0.3">
      <c r="A10" s="87"/>
      <c r="B10" s="88"/>
      <c r="C10" s="32" t="s">
        <v>19</v>
      </c>
      <c r="D10" s="32" t="s">
        <v>20</v>
      </c>
      <c r="E10" s="40" t="s">
        <v>14</v>
      </c>
    </row>
    <row r="11" spans="1:7" x14ac:dyDescent="0.3">
      <c r="A11" s="5" t="s">
        <v>21</v>
      </c>
      <c r="B11" s="6" t="s">
        <v>10</v>
      </c>
      <c r="C11" s="51">
        <v>76</v>
      </c>
      <c r="D11" s="51">
        <f>C11</f>
        <v>76</v>
      </c>
      <c r="E11" s="51">
        <f>D11</f>
        <v>76</v>
      </c>
    </row>
    <row r="12" spans="1:7" ht="25.5" x14ac:dyDescent="0.3">
      <c r="A12" s="9" t="s">
        <v>24</v>
      </c>
      <c r="B12" s="6" t="s">
        <v>2</v>
      </c>
      <c r="C12" s="18">
        <f>(C13-C32)/C11</f>
        <v>1231.7683105263159</v>
      </c>
      <c r="D12" s="18">
        <f t="shared" ref="D12:E12" si="0">(D13-D32)/D11</f>
        <v>307.94207763157897</v>
      </c>
      <c r="E12" s="18">
        <f t="shared" si="0"/>
        <v>307.94207763157897</v>
      </c>
    </row>
    <row r="13" spans="1:7" ht="25.5" x14ac:dyDescent="0.3">
      <c r="A13" s="5" t="s">
        <v>11</v>
      </c>
      <c r="B13" s="6" t="s">
        <v>2</v>
      </c>
      <c r="C13" s="48">
        <f>C15+C29+C30+C33+C31+C32</f>
        <v>93614.391600000003</v>
      </c>
      <c r="D13" s="48">
        <f t="shared" ref="D13:E13" si="1">D15+D29+D30+D33+D31+D32</f>
        <v>23403.597900000001</v>
      </c>
      <c r="E13" s="48">
        <f t="shared" si="1"/>
        <v>23403.597900000001</v>
      </c>
    </row>
    <row r="14" spans="1:7" x14ac:dyDescent="0.3">
      <c r="A14" s="7" t="s">
        <v>0</v>
      </c>
      <c r="B14" s="8"/>
      <c r="C14" s="18"/>
      <c r="D14" s="18">
        <f t="shared" ref="D14:E33" si="2">C14</f>
        <v>0</v>
      </c>
      <c r="E14" s="18">
        <f t="shared" si="2"/>
        <v>0</v>
      </c>
      <c r="G14" s="17"/>
    </row>
    <row r="15" spans="1:7" ht="25.5" x14ac:dyDescent="0.3">
      <c r="A15" s="5" t="s">
        <v>12</v>
      </c>
      <c r="B15" s="6" t="s">
        <v>2</v>
      </c>
      <c r="C15" s="48">
        <f>C17+C20+C23+C26</f>
        <v>74762</v>
      </c>
      <c r="D15" s="48">
        <f t="shared" ref="D15:E15" si="3">D17+D20+D23+D26</f>
        <v>18690.5</v>
      </c>
      <c r="E15" s="48">
        <f t="shared" si="3"/>
        <v>18690.5</v>
      </c>
    </row>
    <row r="16" spans="1:7" x14ac:dyDescent="0.3">
      <c r="A16" s="7" t="s">
        <v>1</v>
      </c>
      <c r="B16" s="8"/>
      <c r="C16" s="18"/>
      <c r="D16" s="18">
        <f t="shared" si="2"/>
        <v>0</v>
      </c>
      <c r="E16" s="18">
        <f t="shared" si="2"/>
        <v>0</v>
      </c>
    </row>
    <row r="17" spans="1:5" s="22" customFormat="1" ht="25.5" x14ac:dyDescent="0.3">
      <c r="A17" s="19" t="s">
        <v>30</v>
      </c>
      <c r="B17" s="54" t="s">
        <v>2</v>
      </c>
      <c r="C17" s="55">
        <v>5019</v>
      </c>
      <c r="D17" s="48">
        <f>C17/4</f>
        <v>1254.75</v>
      </c>
      <c r="E17" s="48">
        <f t="shared" si="2"/>
        <v>1254.75</v>
      </c>
    </row>
    <row r="18" spans="1:5" s="22" customFormat="1" x14ac:dyDescent="0.3">
      <c r="A18" s="26" t="s">
        <v>4</v>
      </c>
      <c r="B18" s="27" t="s">
        <v>3</v>
      </c>
      <c r="C18" s="44">
        <v>2</v>
      </c>
      <c r="D18" s="18">
        <f t="shared" si="2"/>
        <v>2</v>
      </c>
      <c r="E18" s="18">
        <f t="shared" si="2"/>
        <v>2</v>
      </c>
    </row>
    <row r="19" spans="1:5" s="22" customFormat="1" ht="21.95" customHeight="1" x14ac:dyDescent="0.3">
      <c r="A19" s="26" t="s">
        <v>26</v>
      </c>
      <c r="B19" s="20" t="s">
        <v>27</v>
      </c>
      <c r="C19" s="43">
        <f>C17/C18/12*1000+200</f>
        <v>209325</v>
      </c>
      <c r="D19" s="18">
        <f t="shared" si="2"/>
        <v>209325</v>
      </c>
      <c r="E19" s="18">
        <f t="shared" si="2"/>
        <v>209325</v>
      </c>
    </row>
    <row r="20" spans="1:5" s="22" customFormat="1" ht="25.5" x14ac:dyDescent="0.3">
      <c r="A20" s="19" t="s">
        <v>31</v>
      </c>
      <c r="B20" s="54" t="s">
        <v>2</v>
      </c>
      <c r="C20" s="55">
        <v>50962</v>
      </c>
      <c r="D20" s="48">
        <f>C20/4</f>
        <v>12740.5</v>
      </c>
      <c r="E20" s="48">
        <f t="shared" si="2"/>
        <v>12740.5</v>
      </c>
    </row>
    <row r="21" spans="1:5" s="22" customFormat="1" x14ac:dyDescent="0.3">
      <c r="A21" s="26" t="s">
        <v>4</v>
      </c>
      <c r="B21" s="27" t="s">
        <v>3</v>
      </c>
      <c r="C21" s="44">
        <v>16.600000000000001</v>
      </c>
      <c r="D21" s="18">
        <f t="shared" si="2"/>
        <v>16.600000000000001</v>
      </c>
      <c r="E21" s="18">
        <f t="shared" si="2"/>
        <v>16.600000000000001</v>
      </c>
    </row>
    <row r="22" spans="1:5" ht="21.95" customHeight="1" x14ac:dyDescent="0.3">
      <c r="A22" s="9" t="s">
        <v>26</v>
      </c>
      <c r="B22" s="6" t="s">
        <v>27</v>
      </c>
      <c r="C22" s="43">
        <f>C20/12/C21*1000</f>
        <v>255833.33333333328</v>
      </c>
      <c r="D22" s="18">
        <f t="shared" si="2"/>
        <v>255833.33333333328</v>
      </c>
      <c r="E22" s="18">
        <f t="shared" si="2"/>
        <v>255833.33333333328</v>
      </c>
    </row>
    <row r="23" spans="1:5" ht="39" x14ac:dyDescent="0.3">
      <c r="A23" s="11" t="s">
        <v>37</v>
      </c>
      <c r="B23" s="53" t="s">
        <v>2</v>
      </c>
      <c r="C23" s="55">
        <v>4590</v>
      </c>
      <c r="D23" s="48">
        <f>C23/4</f>
        <v>1147.5</v>
      </c>
      <c r="E23" s="48">
        <f t="shared" si="2"/>
        <v>1147.5</v>
      </c>
    </row>
    <row r="24" spans="1:5" x14ac:dyDescent="0.3">
      <c r="A24" s="9" t="s">
        <v>4</v>
      </c>
      <c r="B24" s="10" t="s">
        <v>3</v>
      </c>
      <c r="C24" s="44">
        <v>2.5</v>
      </c>
      <c r="D24" s="18">
        <f t="shared" si="2"/>
        <v>2.5</v>
      </c>
      <c r="E24" s="18">
        <f t="shared" si="2"/>
        <v>2.5</v>
      </c>
    </row>
    <row r="25" spans="1:5" ht="21.95" customHeight="1" x14ac:dyDescent="0.3">
      <c r="A25" s="9" t="s">
        <v>26</v>
      </c>
      <c r="B25" s="6" t="s">
        <v>27</v>
      </c>
      <c r="C25" s="43">
        <f>C23/C24/12*1000</f>
        <v>153000</v>
      </c>
      <c r="D25" s="18">
        <f t="shared" si="2"/>
        <v>153000</v>
      </c>
      <c r="E25" s="18">
        <f t="shared" si="2"/>
        <v>153000</v>
      </c>
    </row>
    <row r="26" spans="1:5" ht="25.5" x14ac:dyDescent="0.3">
      <c r="A26" s="5" t="s">
        <v>23</v>
      </c>
      <c r="B26" s="53" t="s">
        <v>2</v>
      </c>
      <c r="C26" s="55">
        <v>14191</v>
      </c>
      <c r="D26" s="48">
        <f>C26/4</f>
        <v>3547.75</v>
      </c>
      <c r="E26" s="48">
        <f t="shared" si="2"/>
        <v>3547.75</v>
      </c>
    </row>
    <row r="27" spans="1:5" x14ac:dyDescent="0.3">
      <c r="A27" s="9" t="s">
        <v>4</v>
      </c>
      <c r="B27" s="10" t="s">
        <v>3</v>
      </c>
      <c r="C27" s="44">
        <v>18</v>
      </c>
      <c r="D27" s="18">
        <f t="shared" si="2"/>
        <v>18</v>
      </c>
      <c r="E27" s="18">
        <f t="shared" si="2"/>
        <v>18</v>
      </c>
    </row>
    <row r="28" spans="1:5" ht="21.95" customHeight="1" x14ac:dyDescent="0.3">
      <c r="A28" s="9" t="s">
        <v>26</v>
      </c>
      <c r="B28" s="6" t="s">
        <v>27</v>
      </c>
      <c r="C28" s="43">
        <f>C26/12/C27*1000</f>
        <v>65699.074074074073</v>
      </c>
      <c r="D28" s="18">
        <f t="shared" si="2"/>
        <v>65699.074074074073</v>
      </c>
      <c r="E28" s="18">
        <f t="shared" si="2"/>
        <v>65699.074074074073</v>
      </c>
    </row>
    <row r="29" spans="1:5" ht="25.5" x14ac:dyDescent="0.3">
      <c r="A29" s="5" t="s">
        <v>5</v>
      </c>
      <c r="B29" s="6" t="s">
        <v>2</v>
      </c>
      <c r="C29" s="48">
        <f>C15*11.18%</f>
        <v>8358.391599999999</v>
      </c>
      <c r="D29" s="48">
        <f t="shared" ref="D29:E29" si="4">D15*11.18%</f>
        <v>2089.5978999999998</v>
      </c>
      <c r="E29" s="48">
        <f t="shared" si="4"/>
        <v>2089.5978999999998</v>
      </c>
    </row>
    <row r="30" spans="1:5" ht="36.75" x14ac:dyDescent="0.3">
      <c r="A30" s="11" t="s">
        <v>6</v>
      </c>
      <c r="B30" s="6" t="s">
        <v>2</v>
      </c>
      <c r="C30" s="48">
        <v>5760</v>
      </c>
      <c r="D30" s="48">
        <f>C30/4</f>
        <v>1440</v>
      </c>
      <c r="E30" s="48">
        <f t="shared" si="2"/>
        <v>1440</v>
      </c>
    </row>
    <row r="31" spans="1:5" ht="25.5" x14ac:dyDescent="0.3">
      <c r="A31" s="11" t="s">
        <v>7</v>
      </c>
      <c r="B31" s="6" t="s">
        <v>2</v>
      </c>
      <c r="C31" s="18">
        <v>0</v>
      </c>
      <c r="D31" s="18">
        <f t="shared" si="2"/>
        <v>0</v>
      </c>
      <c r="E31" s="18">
        <f t="shared" si="2"/>
        <v>0</v>
      </c>
    </row>
    <row r="32" spans="1:5" ht="36.75" x14ac:dyDescent="0.3">
      <c r="A32" s="11" t="s">
        <v>8</v>
      </c>
      <c r="B32" s="6" t="s">
        <v>2</v>
      </c>
      <c r="C32" s="65"/>
      <c r="D32" s="66"/>
      <c r="E32" s="66"/>
    </row>
    <row r="33" spans="1:5" ht="38.25" customHeight="1" x14ac:dyDescent="0.3">
      <c r="A33" s="11" t="s">
        <v>9</v>
      </c>
      <c r="B33" s="6" t="s">
        <v>2</v>
      </c>
      <c r="C33" s="62">
        <v>4734</v>
      </c>
      <c r="D33" s="48">
        <f>C33/4</f>
        <v>1183.5</v>
      </c>
      <c r="E33" s="48">
        <f t="shared" si="2"/>
        <v>1183.5</v>
      </c>
    </row>
    <row r="34" spans="1:5" x14ac:dyDescent="0.3">
      <c r="C34" s="17">
        <f>C33+C32+C31+C30+C29+C15</f>
        <v>93614.391600000003</v>
      </c>
    </row>
  </sheetData>
  <mergeCells count="7">
    <mergeCell ref="A1:E1"/>
    <mergeCell ref="A2:E2"/>
    <mergeCell ref="A4:E4"/>
    <mergeCell ref="A5:E5"/>
    <mergeCell ref="A9:A10"/>
    <mergeCell ref="B9:B10"/>
    <mergeCell ref="C9:E9"/>
  </mergeCells>
  <pageMargins left="0.51181102362204722" right="0.31496062992125984" top="0.74803149606299213" bottom="0.74803149606299213" header="0.31496062992125984" footer="0.31496062992125984"/>
  <pageSetup paperSize="9" scale="75" orientation="portrait" r:id="rId1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50"/>
  </sheetPr>
  <dimension ref="A1:G34"/>
  <sheetViews>
    <sheetView topLeftCell="A12" workbookViewId="0">
      <selection activeCell="C34" sqref="C34"/>
    </sheetView>
  </sheetViews>
  <sheetFormatPr defaultColWidth="9.140625" defaultRowHeight="20.25" x14ac:dyDescent="0.3"/>
  <cols>
    <col min="1" max="1" width="69.42578125" style="2" customWidth="1"/>
    <col min="2" max="2" width="9.140625" style="3"/>
    <col min="3" max="4" width="12" style="17" customWidth="1"/>
    <col min="5" max="5" width="12" style="42" customWidth="1"/>
    <col min="6" max="7" width="12" style="2" customWidth="1"/>
    <col min="8" max="16384" width="9.140625" style="2"/>
  </cols>
  <sheetData>
    <row r="1" spans="1:7" x14ac:dyDescent="0.3">
      <c r="A1" s="84" t="s">
        <v>15</v>
      </c>
      <c r="B1" s="84"/>
      <c r="C1" s="84"/>
      <c r="D1" s="84"/>
      <c r="E1" s="84"/>
    </row>
    <row r="2" spans="1:7" x14ac:dyDescent="0.3">
      <c r="A2" s="84" t="s">
        <v>67</v>
      </c>
      <c r="B2" s="84"/>
      <c r="C2" s="84"/>
      <c r="D2" s="84"/>
      <c r="E2" s="84"/>
    </row>
    <row r="3" spans="1:7" x14ac:dyDescent="0.3">
      <c r="A3" s="1"/>
    </row>
    <row r="4" spans="1:7" ht="45.75" customHeight="1" x14ac:dyDescent="0.3">
      <c r="A4" s="90" t="s">
        <v>51</v>
      </c>
      <c r="B4" s="90"/>
      <c r="C4" s="90"/>
      <c r="D4" s="90"/>
      <c r="E4" s="90"/>
    </row>
    <row r="5" spans="1:7" ht="15.75" customHeight="1" x14ac:dyDescent="0.3">
      <c r="A5" s="86" t="s">
        <v>16</v>
      </c>
      <c r="B5" s="86"/>
      <c r="C5" s="86"/>
      <c r="D5" s="86"/>
      <c r="E5" s="86"/>
    </row>
    <row r="6" spans="1:7" x14ac:dyDescent="0.3">
      <c r="A6" s="4"/>
    </row>
    <row r="7" spans="1:7" x14ac:dyDescent="0.3">
      <c r="A7" s="12" t="s">
        <v>17</v>
      </c>
    </row>
    <row r="8" spans="1:7" x14ac:dyDescent="0.3">
      <c r="A8" s="1"/>
    </row>
    <row r="9" spans="1:7" x14ac:dyDescent="0.3">
      <c r="A9" s="87" t="s">
        <v>28</v>
      </c>
      <c r="B9" s="88" t="s">
        <v>18</v>
      </c>
      <c r="C9" s="89" t="s">
        <v>68</v>
      </c>
      <c r="D9" s="89"/>
      <c r="E9" s="89"/>
    </row>
    <row r="10" spans="1:7" ht="40.5" x14ac:dyDescent="0.3">
      <c r="A10" s="87"/>
      <c r="B10" s="88"/>
      <c r="C10" s="32" t="s">
        <v>19</v>
      </c>
      <c r="D10" s="32" t="s">
        <v>20</v>
      </c>
      <c r="E10" s="40" t="s">
        <v>14</v>
      </c>
    </row>
    <row r="11" spans="1:7" x14ac:dyDescent="0.3">
      <c r="A11" s="5" t="s">
        <v>21</v>
      </c>
      <c r="B11" s="6" t="s">
        <v>10</v>
      </c>
      <c r="C11" s="51">
        <v>13</v>
      </c>
      <c r="D11" s="51">
        <f>C11</f>
        <v>13</v>
      </c>
      <c r="E11" s="51">
        <f>D11</f>
        <v>13</v>
      </c>
    </row>
    <row r="12" spans="1:7" ht="25.5" x14ac:dyDescent="0.3">
      <c r="A12" s="9" t="s">
        <v>24</v>
      </c>
      <c r="B12" s="6" t="s">
        <v>2</v>
      </c>
      <c r="C12" s="18">
        <f>(C13-C32)/C11</f>
        <v>4164.0706461538466</v>
      </c>
      <c r="D12" s="18">
        <f t="shared" ref="D12:E12" si="0">(D13-D32)/D11</f>
        <v>1031.4022769230769</v>
      </c>
      <c r="E12" s="18">
        <f t="shared" si="0"/>
        <v>1031.4022769230769</v>
      </c>
    </row>
    <row r="13" spans="1:7" ht="25.5" x14ac:dyDescent="0.3">
      <c r="A13" s="5" t="s">
        <v>11</v>
      </c>
      <c r="B13" s="6" t="s">
        <v>2</v>
      </c>
      <c r="C13" s="48">
        <f>C15+C29+C30+C33+C31+C32</f>
        <v>54132.918400000002</v>
      </c>
      <c r="D13" s="48">
        <f t="shared" ref="D13:E13" si="1">D15+D29+D30+D33+D31+D32</f>
        <v>13616.229600000001</v>
      </c>
      <c r="E13" s="48">
        <f t="shared" si="1"/>
        <v>13616.229600000001</v>
      </c>
    </row>
    <row r="14" spans="1:7" x14ac:dyDescent="0.3">
      <c r="A14" s="7" t="s">
        <v>0</v>
      </c>
      <c r="B14" s="8"/>
      <c r="C14" s="18"/>
      <c r="D14" s="18">
        <f t="shared" ref="D14:E33" si="2">C14</f>
        <v>0</v>
      </c>
      <c r="E14" s="18">
        <f t="shared" si="2"/>
        <v>0</v>
      </c>
      <c r="G14" s="17"/>
    </row>
    <row r="15" spans="1:7" ht="25.5" x14ac:dyDescent="0.3">
      <c r="A15" s="5" t="s">
        <v>12</v>
      </c>
      <c r="B15" s="6" t="s">
        <v>2</v>
      </c>
      <c r="C15" s="48">
        <f>C17+C20+C23+C26</f>
        <v>40688</v>
      </c>
      <c r="D15" s="48">
        <f t="shared" ref="D15:E15" si="3">D17+D20+D23+D26</f>
        <v>10172</v>
      </c>
      <c r="E15" s="48">
        <f t="shared" si="3"/>
        <v>10172</v>
      </c>
    </row>
    <row r="16" spans="1:7" x14ac:dyDescent="0.3">
      <c r="A16" s="7" t="s">
        <v>1</v>
      </c>
      <c r="B16" s="8"/>
      <c r="C16" s="18"/>
      <c r="D16" s="18">
        <f t="shared" si="2"/>
        <v>0</v>
      </c>
      <c r="E16" s="18">
        <f t="shared" si="2"/>
        <v>0</v>
      </c>
    </row>
    <row r="17" spans="1:5" s="22" customFormat="1" ht="25.5" x14ac:dyDescent="0.3">
      <c r="A17" s="19" t="s">
        <v>30</v>
      </c>
      <c r="B17" s="54" t="s">
        <v>2</v>
      </c>
      <c r="C17" s="55">
        <v>2448</v>
      </c>
      <c r="D17" s="48">
        <f>C17/4</f>
        <v>612</v>
      </c>
      <c r="E17" s="48">
        <f t="shared" si="2"/>
        <v>612</v>
      </c>
    </row>
    <row r="18" spans="1:5" s="22" customFormat="1" x14ac:dyDescent="0.3">
      <c r="A18" s="26" t="s">
        <v>4</v>
      </c>
      <c r="B18" s="27" t="s">
        <v>3</v>
      </c>
      <c r="C18" s="44">
        <v>1</v>
      </c>
      <c r="D18" s="18">
        <f t="shared" si="2"/>
        <v>1</v>
      </c>
      <c r="E18" s="18">
        <f t="shared" si="2"/>
        <v>1</v>
      </c>
    </row>
    <row r="19" spans="1:5" s="22" customFormat="1" ht="21.95" customHeight="1" x14ac:dyDescent="0.3">
      <c r="A19" s="26" t="s">
        <v>26</v>
      </c>
      <c r="B19" s="20" t="s">
        <v>27</v>
      </c>
      <c r="C19" s="43">
        <f>C17/C18/12*1000+200</f>
        <v>204200</v>
      </c>
      <c r="D19" s="18">
        <f t="shared" si="2"/>
        <v>204200</v>
      </c>
      <c r="E19" s="18">
        <f t="shared" si="2"/>
        <v>204200</v>
      </c>
    </row>
    <row r="20" spans="1:5" s="22" customFormat="1" ht="25.5" x14ac:dyDescent="0.3">
      <c r="A20" s="19" t="s">
        <v>31</v>
      </c>
      <c r="B20" s="54" t="s">
        <v>2</v>
      </c>
      <c r="C20" s="55">
        <v>25241</v>
      </c>
      <c r="D20" s="48">
        <f>C20/4</f>
        <v>6310.25</v>
      </c>
      <c r="E20" s="48">
        <f t="shared" si="2"/>
        <v>6310.25</v>
      </c>
    </row>
    <row r="21" spans="1:5" s="22" customFormat="1" x14ac:dyDescent="0.3">
      <c r="A21" s="26" t="s">
        <v>4</v>
      </c>
      <c r="B21" s="27" t="s">
        <v>3</v>
      </c>
      <c r="C21" s="44">
        <v>8.25</v>
      </c>
      <c r="D21" s="18">
        <f t="shared" si="2"/>
        <v>8.25</v>
      </c>
      <c r="E21" s="18">
        <f t="shared" si="2"/>
        <v>8.25</v>
      </c>
    </row>
    <row r="22" spans="1:5" ht="21.95" customHeight="1" x14ac:dyDescent="0.3">
      <c r="A22" s="9" t="s">
        <v>26</v>
      </c>
      <c r="B22" s="6" t="s">
        <v>27</v>
      </c>
      <c r="C22" s="43">
        <f>C20/12/C21*1000</f>
        <v>254959.59595959593</v>
      </c>
      <c r="D22" s="18">
        <f t="shared" si="2"/>
        <v>254959.59595959593</v>
      </c>
      <c r="E22" s="18">
        <f t="shared" si="2"/>
        <v>254959.59595959593</v>
      </c>
    </row>
    <row r="23" spans="1:5" ht="39" x14ac:dyDescent="0.3">
      <c r="A23" s="11" t="s">
        <v>37</v>
      </c>
      <c r="B23" s="53" t="s">
        <v>2</v>
      </c>
      <c r="C23" s="55">
        <v>1848</v>
      </c>
      <c r="D23" s="48">
        <f>C23/4</f>
        <v>462</v>
      </c>
      <c r="E23" s="48">
        <f t="shared" si="2"/>
        <v>462</v>
      </c>
    </row>
    <row r="24" spans="1:5" x14ac:dyDescent="0.3">
      <c r="A24" s="9" t="s">
        <v>4</v>
      </c>
      <c r="B24" s="10" t="s">
        <v>3</v>
      </c>
      <c r="C24" s="44">
        <v>2</v>
      </c>
      <c r="D24" s="18">
        <f t="shared" si="2"/>
        <v>2</v>
      </c>
      <c r="E24" s="18">
        <f t="shared" si="2"/>
        <v>2</v>
      </c>
    </row>
    <row r="25" spans="1:5" ht="21.95" customHeight="1" x14ac:dyDescent="0.3">
      <c r="A25" s="9" t="s">
        <v>26</v>
      </c>
      <c r="B25" s="6" t="s">
        <v>27</v>
      </c>
      <c r="C25" s="43">
        <f>C23/C24/12*1000</f>
        <v>77000</v>
      </c>
      <c r="D25" s="18">
        <f t="shared" si="2"/>
        <v>77000</v>
      </c>
      <c r="E25" s="18">
        <f t="shared" si="2"/>
        <v>77000</v>
      </c>
    </row>
    <row r="26" spans="1:5" ht="25.5" x14ac:dyDescent="0.3">
      <c r="A26" s="5" t="s">
        <v>23</v>
      </c>
      <c r="B26" s="53" t="s">
        <v>2</v>
      </c>
      <c r="C26" s="55">
        <v>11151</v>
      </c>
      <c r="D26" s="48">
        <f>C26/4</f>
        <v>2787.75</v>
      </c>
      <c r="E26" s="48">
        <f t="shared" si="2"/>
        <v>2787.75</v>
      </c>
    </row>
    <row r="27" spans="1:5" x14ac:dyDescent="0.3">
      <c r="A27" s="9" t="s">
        <v>4</v>
      </c>
      <c r="B27" s="10" t="s">
        <v>3</v>
      </c>
      <c r="C27" s="44">
        <v>14.5</v>
      </c>
      <c r="D27" s="18">
        <f t="shared" si="2"/>
        <v>14.5</v>
      </c>
      <c r="E27" s="18">
        <f t="shared" si="2"/>
        <v>14.5</v>
      </c>
    </row>
    <row r="28" spans="1:5" ht="21.95" customHeight="1" x14ac:dyDescent="0.3">
      <c r="A28" s="9" t="s">
        <v>26</v>
      </c>
      <c r="B28" s="6" t="s">
        <v>27</v>
      </c>
      <c r="C28" s="43">
        <f>C26/12/C27*1000</f>
        <v>64086.206896551732</v>
      </c>
      <c r="D28" s="18">
        <f t="shared" si="2"/>
        <v>64086.206896551732</v>
      </c>
      <c r="E28" s="18">
        <f t="shared" si="2"/>
        <v>64086.206896551732</v>
      </c>
    </row>
    <row r="29" spans="1:5" ht="25.5" x14ac:dyDescent="0.3">
      <c r="A29" s="5" t="s">
        <v>5</v>
      </c>
      <c r="B29" s="6" t="s">
        <v>2</v>
      </c>
      <c r="C29" s="48">
        <f>C15*11.18%</f>
        <v>4548.9183999999996</v>
      </c>
      <c r="D29" s="48">
        <f t="shared" ref="D29:E29" si="4">D15*11.18%</f>
        <v>1137.2295999999999</v>
      </c>
      <c r="E29" s="48">
        <f t="shared" si="4"/>
        <v>1137.2295999999999</v>
      </c>
    </row>
    <row r="30" spans="1:5" ht="36.75" x14ac:dyDescent="0.3">
      <c r="A30" s="11" t="s">
        <v>6</v>
      </c>
      <c r="B30" s="6" t="s">
        <v>2</v>
      </c>
      <c r="C30" s="48">
        <v>5979</v>
      </c>
      <c r="D30" s="48">
        <f>C30/4</f>
        <v>1494.75</v>
      </c>
      <c r="E30" s="48">
        <f t="shared" si="2"/>
        <v>1494.75</v>
      </c>
    </row>
    <row r="31" spans="1:5" ht="25.5" x14ac:dyDescent="0.3">
      <c r="A31" s="11" t="s">
        <v>7</v>
      </c>
      <c r="B31" s="6" t="s">
        <v>2</v>
      </c>
      <c r="C31" s="18">
        <v>500</v>
      </c>
      <c r="D31" s="18"/>
      <c r="E31" s="18">
        <f t="shared" si="2"/>
        <v>0</v>
      </c>
    </row>
    <row r="32" spans="1:5" ht="36.75" x14ac:dyDescent="0.3">
      <c r="A32" s="11" t="s">
        <v>8</v>
      </c>
      <c r="B32" s="6" t="s">
        <v>2</v>
      </c>
      <c r="C32" s="48"/>
      <c r="D32" s="48">
        <v>208</v>
      </c>
      <c r="E32" s="48">
        <f t="shared" si="2"/>
        <v>208</v>
      </c>
    </row>
    <row r="33" spans="1:5" ht="38.25" customHeight="1" x14ac:dyDescent="0.3">
      <c r="A33" s="11" t="s">
        <v>9</v>
      </c>
      <c r="B33" s="6" t="s">
        <v>2</v>
      </c>
      <c r="C33" s="48">
        <v>2417</v>
      </c>
      <c r="D33" s="48">
        <f>C33/4</f>
        <v>604.25</v>
      </c>
      <c r="E33" s="48">
        <f t="shared" si="2"/>
        <v>604.25</v>
      </c>
    </row>
    <row r="34" spans="1:5" x14ac:dyDescent="0.3">
      <c r="C34" s="17">
        <f>C33+C32+C31+C30+C29+C15</f>
        <v>54132.918399999995</v>
      </c>
    </row>
  </sheetData>
  <mergeCells count="7">
    <mergeCell ref="A1:E1"/>
    <mergeCell ref="A2:E2"/>
    <mergeCell ref="A4:E4"/>
    <mergeCell ref="A5:E5"/>
    <mergeCell ref="A9:A10"/>
    <mergeCell ref="B9:B10"/>
    <mergeCell ref="C9:E9"/>
  </mergeCells>
  <pageMargins left="0.51181102362204722" right="0.31496062992125984" top="0.74803149606299213" bottom="0.74803149606299213" header="0.31496062992125984" footer="0.31496062992125984"/>
  <pageSetup paperSize="9" scale="75" orientation="portrait" r:id="rId1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50"/>
  </sheetPr>
  <dimension ref="A1:G34"/>
  <sheetViews>
    <sheetView topLeftCell="A10" workbookViewId="0">
      <pane xSplit="2" ySplit="2" topLeftCell="C12" activePane="bottomRight" state="frozen"/>
      <selection activeCell="A10" sqref="A10"/>
      <selection pane="topRight" activeCell="C10" sqref="C10"/>
      <selection pane="bottomLeft" activeCell="A12" sqref="A12"/>
      <selection pane="bottomRight" activeCell="C34" sqref="C34"/>
    </sheetView>
  </sheetViews>
  <sheetFormatPr defaultColWidth="9.140625" defaultRowHeight="20.25" x14ac:dyDescent="0.3"/>
  <cols>
    <col min="1" max="1" width="69.42578125" style="2" customWidth="1"/>
    <col min="2" max="2" width="9.140625" style="3"/>
    <col min="3" max="5" width="12" style="17" customWidth="1"/>
    <col min="6" max="7" width="12" style="2" customWidth="1"/>
    <col min="8" max="16384" width="9.140625" style="2"/>
  </cols>
  <sheetData>
    <row r="1" spans="1:7" x14ac:dyDescent="0.3">
      <c r="A1" s="84" t="s">
        <v>15</v>
      </c>
      <c r="B1" s="84"/>
      <c r="C1" s="84"/>
      <c r="D1" s="84"/>
      <c r="E1" s="84"/>
    </row>
    <row r="2" spans="1:7" x14ac:dyDescent="0.3">
      <c r="A2" s="84" t="s">
        <v>67</v>
      </c>
      <c r="B2" s="84"/>
      <c r="C2" s="84"/>
      <c r="D2" s="84"/>
      <c r="E2" s="84"/>
    </row>
    <row r="3" spans="1:7" x14ac:dyDescent="0.3">
      <c r="A3" s="1"/>
    </row>
    <row r="4" spans="1:7" ht="54" customHeight="1" x14ac:dyDescent="0.3">
      <c r="A4" s="90" t="s">
        <v>50</v>
      </c>
      <c r="B4" s="90"/>
      <c r="C4" s="90"/>
      <c r="D4" s="90"/>
      <c r="E4" s="90"/>
    </row>
    <row r="5" spans="1:7" ht="15.75" customHeight="1" x14ac:dyDescent="0.3">
      <c r="A5" s="86" t="s">
        <v>16</v>
      </c>
      <c r="B5" s="86"/>
      <c r="C5" s="86"/>
      <c r="D5" s="86"/>
      <c r="E5" s="86"/>
    </row>
    <row r="6" spans="1:7" x14ac:dyDescent="0.3">
      <c r="A6" s="4"/>
    </row>
    <row r="7" spans="1:7" x14ac:dyDescent="0.3">
      <c r="A7" s="12" t="s">
        <v>17</v>
      </c>
    </row>
    <row r="8" spans="1:7" x14ac:dyDescent="0.3">
      <c r="A8" s="1"/>
    </row>
    <row r="9" spans="1:7" x14ac:dyDescent="0.3">
      <c r="A9" s="87" t="s">
        <v>28</v>
      </c>
      <c r="B9" s="88" t="s">
        <v>18</v>
      </c>
      <c r="C9" s="89" t="s">
        <v>68</v>
      </c>
      <c r="D9" s="89"/>
      <c r="E9" s="89"/>
    </row>
    <row r="10" spans="1:7" ht="40.5" x14ac:dyDescent="0.3">
      <c r="A10" s="87"/>
      <c r="B10" s="88"/>
      <c r="C10" s="32" t="s">
        <v>19</v>
      </c>
      <c r="D10" s="32" t="s">
        <v>20</v>
      </c>
      <c r="E10" s="40" t="s">
        <v>14</v>
      </c>
    </row>
    <row r="11" spans="1:7" x14ac:dyDescent="0.3">
      <c r="A11" s="5" t="s">
        <v>21</v>
      </c>
      <c r="B11" s="6" t="s">
        <v>10</v>
      </c>
      <c r="C11" s="51">
        <v>41</v>
      </c>
      <c r="D11" s="51">
        <f>C11</f>
        <v>41</v>
      </c>
      <c r="E11" s="51">
        <f>D11</f>
        <v>41</v>
      </c>
    </row>
    <row r="12" spans="1:7" ht="25.5" x14ac:dyDescent="0.3">
      <c r="A12" s="9" t="s">
        <v>24</v>
      </c>
      <c r="B12" s="6" t="s">
        <v>2</v>
      </c>
      <c r="C12" s="18">
        <f>(C13-C32)/C11</f>
        <v>1793.1978048780488</v>
      </c>
      <c r="D12" s="18">
        <f t="shared" ref="D12:E12" si="0">(D13-D32)/D11</f>
        <v>1178.6115768292684</v>
      </c>
      <c r="E12" s="18">
        <f t="shared" si="0"/>
        <v>1178.6115768292684</v>
      </c>
    </row>
    <row r="13" spans="1:7" ht="25.5" x14ac:dyDescent="0.3">
      <c r="A13" s="5" t="s">
        <v>11</v>
      </c>
      <c r="B13" s="6" t="s">
        <v>2</v>
      </c>
      <c r="C13" s="48">
        <f>C15+C29+C30+C33+C31+C32</f>
        <v>73521.11</v>
      </c>
      <c r="D13" s="48">
        <f t="shared" ref="D13:E13" si="1">D15+D29+D30+D33+D31+D32</f>
        <v>48531.074650000002</v>
      </c>
      <c r="E13" s="48">
        <f t="shared" si="1"/>
        <v>48531.074650000002</v>
      </c>
    </row>
    <row r="14" spans="1:7" x14ac:dyDescent="0.3">
      <c r="A14" s="7" t="s">
        <v>0</v>
      </c>
      <c r="B14" s="8"/>
      <c r="C14" s="18"/>
      <c r="D14" s="18">
        <f t="shared" ref="D14:E33" si="2">C14</f>
        <v>0</v>
      </c>
      <c r="E14" s="18">
        <f t="shared" si="2"/>
        <v>0</v>
      </c>
      <c r="G14" s="17"/>
    </row>
    <row r="15" spans="1:7" ht="25.5" x14ac:dyDescent="0.3">
      <c r="A15" s="5" t="s">
        <v>12</v>
      </c>
      <c r="B15" s="6" t="s">
        <v>2</v>
      </c>
      <c r="C15" s="48">
        <f>C17+C20+C23+C26</f>
        <v>56450</v>
      </c>
      <c r="D15" s="48">
        <f t="shared" ref="D15:E15" si="3">D17+D20+D23+D26</f>
        <v>41156.75</v>
      </c>
      <c r="E15" s="48">
        <f t="shared" si="3"/>
        <v>41156.75</v>
      </c>
    </row>
    <row r="16" spans="1:7" x14ac:dyDescent="0.3">
      <c r="A16" s="7" t="s">
        <v>1</v>
      </c>
      <c r="B16" s="8"/>
      <c r="C16" s="18"/>
      <c r="D16" s="18">
        <f t="shared" si="2"/>
        <v>0</v>
      </c>
      <c r="E16" s="18">
        <f t="shared" si="2"/>
        <v>0</v>
      </c>
    </row>
    <row r="17" spans="1:5" s="22" customFormat="1" ht="25.5" x14ac:dyDescent="0.3">
      <c r="A17" s="19" t="s">
        <v>30</v>
      </c>
      <c r="B17" s="54" t="s">
        <v>2</v>
      </c>
      <c r="C17" s="55">
        <v>4528</v>
      </c>
      <c r="D17" s="48">
        <f>C17/4</f>
        <v>1132</v>
      </c>
      <c r="E17" s="48">
        <f t="shared" si="2"/>
        <v>1132</v>
      </c>
    </row>
    <row r="18" spans="1:5" s="22" customFormat="1" x14ac:dyDescent="0.3">
      <c r="A18" s="26" t="s">
        <v>4</v>
      </c>
      <c r="B18" s="27" t="s">
        <v>3</v>
      </c>
      <c r="C18" s="44">
        <v>2</v>
      </c>
      <c r="D18" s="18">
        <f t="shared" si="2"/>
        <v>2</v>
      </c>
      <c r="E18" s="18">
        <f t="shared" si="2"/>
        <v>2</v>
      </c>
    </row>
    <row r="19" spans="1:5" s="22" customFormat="1" ht="21.95" customHeight="1" x14ac:dyDescent="0.3">
      <c r="A19" s="26" t="s">
        <v>26</v>
      </c>
      <c r="B19" s="20" t="s">
        <v>27</v>
      </c>
      <c r="C19" s="43">
        <f>C17/C18/12*1000+200</f>
        <v>188866.66666666666</v>
      </c>
      <c r="D19" s="18">
        <f t="shared" si="2"/>
        <v>188866.66666666666</v>
      </c>
      <c r="E19" s="18">
        <f t="shared" si="2"/>
        <v>188866.66666666666</v>
      </c>
    </row>
    <row r="20" spans="1:5" s="22" customFormat="1" ht="25.5" x14ac:dyDescent="0.3">
      <c r="A20" s="19" t="s">
        <v>31</v>
      </c>
      <c r="B20" s="54" t="s">
        <v>2</v>
      </c>
      <c r="C20" s="55">
        <v>36059</v>
      </c>
      <c r="D20" s="48">
        <f t="shared" si="2"/>
        <v>36059</v>
      </c>
      <c r="E20" s="48">
        <f t="shared" si="2"/>
        <v>36059</v>
      </c>
    </row>
    <row r="21" spans="1:5" s="22" customFormat="1" x14ac:dyDescent="0.3">
      <c r="A21" s="26" t="s">
        <v>4</v>
      </c>
      <c r="B21" s="27" t="s">
        <v>3</v>
      </c>
      <c r="C21" s="44">
        <v>12.4</v>
      </c>
      <c r="D21" s="18">
        <f t="shared" si="2"/>
        <v>12.4</v>
      </c>
      <c r="E21" s="18">
        <f t="shared" si="2"/>
        <v>12.4</v>
      </c>
    </row>
    <row r="22" spans="1:5" s="22" customFormat="1" ht="21.95" customHeight="1" x14ac:dyDescent="0.3">
      <c r="A22" s="26" t="s">
        <v>26</v>
      </c>
      <c r="B22" s="20" t="s">
        <v>27</v>
      </c>
      <c r="C22" s="43">
        <f>C20/12/C21*1000</f>
        <v>242331.98924731181</v>
      </c>
      <c r="D22" s="18">
        <f t="shared" si="2"/>
        <v>242331.98924731181</v>
      </c>
      <c r="E22" s="18">
        <f t="shared" si="2"/>
        <v>242331.98924731181</v>
      </c>
    </row>
    <row r="23" spans="1:5" ht="39" x14ac:dyDescent="0.3">
      <c r="A23" s="11" t="s">
        <v>37</v>
      </c>
      <c r="B23" s="53" t="s">
        <v>2</v>
      </c>
      <c r="C23" s="55">
        <v>2729</v>
      </c>
      <c r="D23" s="48">
        <f>C23/4</f>
        <v>682.25</v>
      </c>
      <c r="E23" s="48">
        <f t="shared" si="2"/>
        <v>682.25</v>
      </c>
    </row>
    <row r="24" spans="1:5" x14ac:dyDescent="0.3">
      <c r="A24" s="9" t="s">
        <v>4</v>
      </c>
      <c r="B24" s="10" t="s">
        <v>3</v>
      </c>
      <c r="C24" s="52">
        <v>1.75</v>
      </c>
      <c r="D24" s="49">
        <f t="shared" si="2"/>
        <v>1.75</v>
      </c>
      <c r="E24" s="49">
        <f t="shared" si="2"/>
        <v>1.75</v>
      </c>
    </row>
    <row r="25" spans="1:5" ht="21.95" customHeight="1" x14ac:dyDescent="0.3">
      <c r="A25" s="9" t="s">
        <v>26</v>
      </c>
      <c r="B25" s="6" t="s">
        <v>27</v>
      </c>
      <c r="C25" s="43">
        <f>C23/12/C24*1000</f>
        <v>129952.38095238093</v>
      </c>
      <c r="D25" s="18">
        <f t="shared" si="2"/>
        <v>129952.38095238093</v>
      </c>
      <c r="E25" s="18">
        <f t="shared" si="2"/>
        <v>129952.38095238093</v>
      </c>
    </row>
    <row r="26" spans="1:5" ht="25.5" x14ac:dyDescent="0.3">
      <c r="A26" s="5" t="s">
        <v>23</v>
      </c>
      <c r="B26" s="53" t="s">
        <v>2</v>
      </c>
      <c r="C26" s="55">
        <v>13134</v>
      </c>
      <c r="D26" s="48">
        <f>C26/4</f>
        <v>3283.5</v>
      </c>
      <c r="E26" s="48">
        <f t="shared" si="2"/>
        <v>3283.5</v>
      </c>
    </row>
    <row r="27" spans="1:5" x14ac:dyDescent="0.3">
      <c r="A27" s="9" t="s">
        <v>4</v>
      </c>
      <c r="B27" s="10" t="s">
        <v>3</v>
      </c>
      <c r="C27" s="44">
        <v>16.5</v>
      </c>
      <c r="D27" s="18">
        <f t="shared" si="2"/>
        <v>16.5</v>
      </c>
      <c r="E27" s="18">
        <f t="shared" si="2"/>
        <v>16.5</v>
      </c>
    </row>
    <row r="28" spans="1:5" ht="21.95" customHeight="1" x14ac:dyDescent="0.3">
      <c r="A28" s="9" t="s">
        <v>26</v>
      </c>
      <c r="B28" s="6" t="s">
        <v>27</v>
      </c>
      <c r="C28" s="43">
        <f>C26/12/C27*1000</f>
        <v>66333.333333333328</v>
      </c>
      <c r="D28" s="18">
        <f t="shared" si="2"/>
        <v>66333.333333333328</v>
      </c>
      <c r="E28" s="18">
        <f t="shared" si="2"/>
        <v>66333.333333333328</v>
      </c>
    </row>
    <row r="29" spans="1:5" ht="25.5" x14ac:dyDescent="0.3">
      <c r="A29" s="5" t="s">
        <v>5</v>
      </c>
      <c r="B29" s="6" t="s">
        <v>2</v>
      </c>
      <c r="C29" s="48">
        <f>C15*11.18%</f>
        <v>6311.11</v>
      </c>
      <c r="D29" s="48">
        <f t="shared" ref="D29:E29" si="4">D15*11.18%</f>
        <v>4601.3246499999996</v>
      </c>
      <c r="E29" s="48">
        <f t="shared" si="4"/>
        <v>4601.3246499999996</v>
      </c>
    </row>
    <row r="30" spans="1:5" ht="36.75" x14ac:dyDescent="0.3">
      <c r="A30" s="11" t="s">
        <v>6</v>
      </c>
      <c r="B30" s="6" t="s">
        <v>2</v>
      </c>
      <c r="C30" s="48">
        <v>5999</v>
      </c>
      <c r="D30" s="48">
        <f>C30/4</f>
        <v>1499.75</v>
      </c>
      <c r="E30" s="48">
        <f t="shared" si="2"/>
        <v>1499.75</v>
      </c>
    </row>
    <row r="31" spans="1:5" ht="25.5" x14ac:dyDescent="0.3">
      <c r="A31" s="11" t="s">
        <v>7</v>
      </c>
      <c r="B31" s="6" t="s">
        <v>2</v>
      </c>
      <c r="C31" s="48">
        <v>500</v>
      </c>
      <c r="D31" s="48"/>
      <c r="E31" s="48">
        <f t="shared" si="2"/>
        <v>0</v>
      </c>
    </row>
    <row r="32" spans="1:5" ht="36.75" x14ac:dyDescent="0.3">
      <c r="A32" s="11" t="s">
        <v>8</v>
      </c>
      <c r="B32" s="6" t="s">
        <v>2</v>
      </c>
      <c r="C32" s="48"/>
      <c r="D32" s="48">
        <v>208</v>
      </c>
      <c r="E32" s="48">
        <f t="shared" si="2"/>
        <v>208</v>
      </c>
    </row>
    <row r="33" spans="1:5" ht="38.25" customHeight="1" x14ac:dyDescent="0.3">
      <c r="A33" s="11" t="s">
        <v>9</v>
      </c>
      <c r="B33" s="6" t="s">
        <v>2</v>
      </c>
      <c r="C33" s="48">
        <v>4261</v>
      </c>
      <c r="D33" s="48">
        <f>C33/4</f>
        <v>1065.25</v>
      </c>
      <c r="E33" s="48">
        <f t="shared" si="2"/>
        <v>1065.25</v>
      </c>
    </row>
    <row r="34" spans="1:5" x14ac:dyDescent="0.3">
      <c r="C34" s="17">
        <f>C33+C32+C31+C30+C29+C15</f>
        <v>73521.11</v>
      </c>
    </row>
  </sheetData>
  <mergeCells count="7">
    <mergeCell ref="A1:E1"/>
    <mergeCell ref="A2:E2"/>
    <mergeCell ref="A4:E4"/>
    <mergeCell ref="A5:E5"/>
    <mergeCell ref="A9:A10"/>
    <mergeCell ref="B9:B10"/>
    <mergeCell ref="C9:E9"/>
  </mergeCells>
  <pageMargins left="0.51181102362204722" right="0.31496062992125984" top="0.74803149606299213" bottom="0.74803149606299213" header="0.31496062992125984" footer="0.31496062992125984"/>
  <pageSetup paperSize="9" scale="75" orientation="portrait" r:id="rId1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50"/>
  </sheetPr>
  <dimension ref="A1:G34"/>
  <sheetViews>
    <sheetView topLeftCell="A8" workbookViewId="0">
      <pane xSplit="2" ySplit="4" topLeftCell="C12" activePane="bottomRight" state="frozen"/>
      <selection activeCell="A8" sqref="A8"/>
      <selection pane="topRight" activeCell="C8" sqref="C8"/>
      <selection pane="bottomLeft" activeCell="A12" sqref="A12"/>
      <selection pane="bottomRight" activeCell="C34" sqref="C34"/>
    </sheetView>
  </sheetViews>
  <sheetFormatPr defaultColWidth="9.140625" defaultRowHeight="20.25" x14ac:dyDescent="0.3"/>
  <cols>
    <col min="1" max="1" width="69.42578125" style="2" customWidth="1"/>
    <col min="2" max="2" width="9.140625" style="3"/>
    <col min="3" max="5" width="12" style="17" customWidth="1"/>
    <col min="6" max="7" width="12" style="2" customWidth="1"/>
    <col min="8" max="16384" width="9.140625" style="2"/>
  </cols>
  <sheetData>
    <row r="1" spans="1:7" x14ac:dyDescent="0.3">
      <c r="A1" s="84" t="s">
        <v>15</v>
      </c>
      <c r="B1" s="84"/>
      <c r="C1" s="84"/>
      <c r="D1" s="84"/>
      <c r="E1" s="84"/>
    </row>
    <row r="2" spans="1:7" x14ac:dyDescent="0.3">
      <c r="A2" s="84" t="s">
        <v>67</v>
      </c>
      <c r="B2" s="84"/>
      <c r="C2" s="84"/>
      <c r="D2" s="84"/>
      <c r="E2" s="84"/>
    </row>
    <row r="3" spans="1:7" x14ac:dyDescent="0.3">
      <c r="A3" s="1"/>
    </row>
    <row r="4" spans="1:7" ht="52.5" customHeight="1" x14ac:dyDescent="0.3">
      <c r="A4" s="90" t="s">
        <v>49</v>
      </c>
      <c r="B4" s="90"/>
      <c r="C4" s="90"/>
      <c r="D4" s="90"/>
      <c r="E4" s="90"/>
    </row>
    <row r="5" spans="1:7" ht="15.75" customHeight="1" x14ac:dyDescent="0.3">
      <c r="A5" s="86" t="s">
        <v>16</v>
      </c>
      <c r="B5" s="86"/>
      <c r="C5" s="86"/>
      <c r="D5" s="86"/>
      <c r="E5" s="86"/>
    </row>
    <row r="6" spans="1:7" x14ac:dyDescent="0.3">
      <c r="A6" s="4"/>
    </row>
    <row r="7" spans="1:7" x14ac:dyDescent="0.3">
      <c r="A7" s="12" t="s">
        <v>17</v>
      </c>
    </row>
    <row r="8" spans="1:7" x14ac:dyDescent="0.3">
      <c r="A8" s="1"/>
    </row>
    <row r="9" spans="1:7" x14ac:dyDescent="0.3">
      <c r="A9" s="87" t="s">
        <v>28</v>
      </c>
      <c r="B9" s="88" t="s">
        <v>18</v>
      </c>
      <c r="C9" s="89" t="s">
        <v>68</v>
      </c>
      <c r="D9" s="89"/>
      <c r="E9" s="89"/>
    </row>
    <row r="10" spans="1:7" ht="40.5" x14ac:dyDescent="0.3">
      <c r="A10" s="87"/>
      <c r="B10" s="88"/>
      <c r="C10" s="69" t="s">
        <v>19</v>
      </c>
      <c r="D10" s="69" t="s">
        <v>20</v>
      </c>
      <c r="E10" s="70" t="s">
        <v>14</v>
      </c>
    </row>
    <row r="11" spans="1:7" x14ac:dyDescent="0.3">
      <c r="A11" s="5" t="s">
        <v>21</v>
      </c>
      <c r="B11" s="6" t="s">
        <v>10</v>
      </c>
      <c r="C11" s="51">
        <v>19</v>
      </c>
      <c r="D11" s="51">
        <f>C11</f>
        <v>19</v>
      </c>
      <c r="E11" s="51">
        <f>D11</f>
        <v>19</v>
      </c>
    </row>
    <row r="12" spans="1:7" ht="25.5" x14ac:dyDescent="0.3">
      <c r="A12" s="9" t="s">
        <v>24</v>
      </c>
      <c r="B12" s="6" t="s">
        <v>2</v>
      </c>
      <c r="C12" s="18">
        <f>(C13-C32)/C11</f>
        <v>2990.0365789473685</v>
      </c>
      <c r="D12" s="18">
        <f t="shared" ref="D12:E12" si="0">(D13-D32)/D11</f>
        <v>747.50914473684213</v>
      </c>
      <c r="E12" s="18">
        <f t="shared" si="0"/>
        <v>747.50914473684213</v>
      </c>
      <c r="F12" s="2" t="s">
        <v>32</v>
      </c>
    </row>
    <row r="13" spans="1:7" ht="25.5" x14ac:dyDescent="0.3">
      <c r="A13" s="5" t="s">
        <v>11</v>
      </c>
      <c r="B13" s="6" t="s">
        <v>2</v>
      </c>
      <c r="C13" s="48">
        <f>C15+C29+C30+C33+C31+C32</f>
        <v>56810.695</v>
      </c>
      <c r="D13" s="48">
        <f t="shared" ref="D13:E13" si="1">D15+D29+D30+D33+D31+D32</f>
        <v>14410.67375</v>
      </c>
      <c r="E13" s="48">
        <f t="shared" si="1"/>
        <v>14410.67375</v>
      </c>
    </row>
    <row r="14" spans="1:7" x14ac:dyDescent="0.3">
      <c r="A14" s="7" t="s">
        <v>0</v>
      </c>
      <c r="B14" s="8"/>
      <c r="C14" s="18"/>
      <c r="D14" s="18">
        <f t="shared" ref="D14:E33" si="2">C14</f>
        <v>0</v>
      </c>
      <c r="E14" s="18">
        <f t="shared" si="2"/>
        <v>0</v>
      </c>
      <c r="G14" s="17"/>
    </row>
    <row r="15" spans="1:7" ht="25.5" x14ac:dyDescent="0.3">
      <c r="A15" s="5" t="s">
        <v>12</v>
      </c>
      <c r="B15" s="6" t="s">
        <v>2</v>
      </c>
      <c r="C15" s="48">
        <f>C17+C20+C23+C26</f>
        <v>45525</v>
      </c>
      <c r="D15" s="48">
        <f t="shared" ref="D15:E15" si="3">D17+D20+D23+D26</f>
        <v>11381.25</v>
      </c>
      <c r="E15" s="48">
        <f t="shared" si="3"/>
        <v>11381.25</v>
      </c>
    </row>
    <row r="16" spans="1:7" x14ac:dyDescent="0.3">
      <c r="A16" s="7" t="s">
        <v>1</v>
      </c>
      <c r="B16" s="8"/>
      <c r="C16" s="18"/>
      <c r="D16" s="18">
        <f t="shared" si="2"/>
        <v>0</v>
      </c>
      <c r="E16" s="18">
        <f t="shared" si="2"/>
        <v>0</v>
      </c>
    </row>
    <row r="17" spans="1:7" s="22" customFormat="1" ht="25.5" x14ac:dyDescent="0.3">
      <c r="A17" s="19" t="s">
        <v>30</v>
      </c>
      <c r="B17" s="54" t="s">
        <v>2</v>
      </c>
      <c r="C17" s="55">
        <v>5723</v>
      </c>
      <c r="D17" s="48">
        <f>C17/4</f>
        <v>1430.75</v>
      </c>
      <c r="E17" s="48">
        <f t="shared" si="2"/>
        <v>1430.75</v>
      </c>
    </row>
    <row r="18" spans="1:7" s="22" customFormat="1" x14ac:dyDescent="0.3">
      <c r="A18" s="26" t="s">
        <v>4</v>
      </c>
      <c r="B18" s="27" t="s">
        <v>3</v>
      </c>
      <c r="C18" s="44">
        <v>2</v>
      </c>
      <c r="D18" s="18">
        <f t="shared" si="2"/>
        <v>2</v>
      </c>
      <c r="E18" s="18">
        <f t="shared" si="2"/>
        <v>2</v>
      </c>
    </row>
    <row r="19" spans="1:7" s="22" customFormat="1" ht="21.95" customHeight="1" x14ac:dyDescent="0.3">
      <c r="A19" s="26" t="s">
        <v>26</v>
      </c>
      <c r="B19" s="20" t="s">
        <v>27</v>
      </c>
      <c r="C19" s="43">
        <f>C17/C18/12*1000+200</f>
        <v>238658.33333333334</v>
      </c>
      <c r="D19" s="18">
        <f t="shared" si="2"/>
        <v>238658.33333333334</v>
      </c>
      <c r="E19" s="18">
        <f t="shared" si="2"/>
        <v>238658.33333333334</v>
      </c>
    </row>
    <row r="20" spans="1:7" s="22" customFormat="1" ht="25.5" x14ac:dyDescent="0.3">
      <c r="A20" s="19" t="s">
        <v>31</v>
      </c>
      <c r="B20" s="54" t="s">
        <v>2</v>
      </c>
      <c r="C20" s="55">
        <v>26688</v>
      </c>
      <c r="D20" s="48">
        <f>C20/4</f>
        <v>6672</v>
      </c>
      <c r="E20" s="48">
        <f t="shared" si="2"/>
        <v>6672</v>
      </c>
    </row>
    <row r="21" spans="1:7" s="22" customFormat="1" x14ac:dyDescent="0.3">
      <c r="A21" s="26" t="s">
        <v>4</v>
      </c>
      <c r="B21" s="27" t="s">
        <v>3</v>
      </c>
      <c r="C21" s="44">
        <v>8.75</v>
      </c>
      <c r="D21" s="18">
        <f t="shared" si="2"/>
        <v>8.75</v>
      </c>
      <c r="E21" s="18">
        <f t="shared" si="2"/>
        <v>8.75</v>
      </c>
    </row>
    <row r="22" spans="1:7" ht="21.95" customHeight="1" x14ac:dyDescent="0.3">
      <c r="A22" s="9" t="s">
        <v>26</v>
      </c>
      <c r="B22" s="6" t="s">
        <v>27</v>
      </c>
      <c r="C22" s="43">
        <f>C20/12/C21*1000</f>
        <v>254171.42857142858</v>
      </c>
      <c r="D22" s="18">
        <f t="shared" si="2"/>
        <v>254171.42857142858</v>
      </c>
      <c r="E22" s="18">
        <f t="shared" si="2"/>
        <v>254171.42857142858</v>
      </c>
    </row>
    <row r="23" spans="1:7" ht="39" x14ac:dyDescent="0.3">
      <c r="A23" s="11" t="s">
        <v>37</v>
      </c>
      <c r="B23" s="53" t="s">
        <v>2</v>
      </c>
      <c r="C23" s="55">
        <v>3267</v>
      </c>
      <c r="D23" s="48">
        <f>C23/4</f>
        <v>816.75</v>
      </c>
      <c r="E23" s="48">
        <f t="shared" si="2"/>
        <v>816.75</v>
      </c>
    </row>
    <row r="24" spans="1:7" x14ac:dyDescent="0.3">
      <c r="A24" s="9" t="s">
        <v>4</v>
      </c>
      <c r="B24" s="10" t="s">
        <v>3</v>
      </c>
      <c r="C24" s="44">
        <v>2</v>
      </c>
      <c r="D24" s="18">
        <f t="shared" si="2"/>
        <v>2</v>
      </c>
      <c r="E24" s="18">
        <f t="shared" si="2"/>
        <v>2</v>
      </c>
    </row>
    <row r="25" spans="1:7" ht="21.95" customHeight="1" x14ac:dyDescent="0.3">
      <c r="A25" s="9" t="s">
        <v>26</v>
      </c>
      <c r="B25" s="6" t="s">
        <v>27</v>
      </c>
      <c r="C25" s="43">
        <f>C23/C24/12*1000</f>
        <v>136125</v>
      </c>
      <c r="D25" s="18">
        <f t="shared" si="2"/>
        <v>136125</v>
      </c>
      <c r="E25" s="18">
        <f t="shared" si="2"/>
        <v>136125</v>
      </c>
    </row>
    <row r="26" spans="1:7" ht="25.5" x14ac:dyDescent="0.3">
      <c r="A26" s="5" t="s">
        <v>23</v>
      </c>
      <c r="B26" s="53" t="s">
        <v>2</v>
      </c>
      <c r="C26" s="55">
        <v>9847</v>
      </c>
      <c r="D26" s="48">
        <f>C26/4</f>
        <v>2461.75</v>
      </c>
      <c r="E26" s="48">
        <f t="shared" si="2"/>
        <v>2461.75</v>
      </c>
    </row>
    <row r="27" spans="1:7" x14ac:dyDescent="0.3">
      <c r="A27" s="9" t="s">
        <v>4</v>
      </c>
      <c r="B27" s="10" t="s">
        <v>3</v>
      </c>
      <c r="C27" s="44">
        <v>12.5</v>
      </c>
      <c r="D27" s="18">
        <f t="shared" si="2"/>
        <v>12.5</v>
      </c>
      <c r="E27" s="18">
        <f t="shared" si="2"/>
        <v>12.5</v>
      </c>
    </row>
    <row r="28" spans="1:7" ht="21.95" customHeight="1" x14ac:dyDescent="0.3">
      <c r="A28" s="9" t="s">
        <v>26</v>
      </c>
      <c r="B28" s="6" t="s">
        <v>27</v>
      </c>
      <c r="C28" s="43">
        <f>C26/12/C27*1000</f>
        <v>65646.666666666672</v>
      </c>
      <c r="D28" s="18">
        <f t="shared" si="2"/>
        <v>65646.666666666672</v>
      </c>
      <c r="E28" s="18">
        <f t="shared" si="2"/>
        <v>65646.666666666672</v>
      </c>
    </row>
    <row r="29" spans="1:7" ht="25.5" x14ac:dyDescent="0.3">
      <c r="A29" s="5" t="s">
        <v>5</v>
      </c>
      <c r="B29" s="6" t="s">
        <v>2</v>
      </c>
      <c r="C29" s="48">
        <f>C15*11.18%</f>
        <v>5089.6949999999997</v>
      </c>
      <c r="D29" s="48">
        <f t="shared" ref="D29:E29" si="4">D15*11.18%</f>
        <v>1272.4237499999999</v>
      </c>
      <c r="E29" s="48">
        <f t="shared" si="4"/>
        <v>1272.4237499999999</v>
      </c>
      <c r="G29" s="2" t="s">
        <v>32</v>
      </c>
    </row>
    <row r="30" spans="1:7" ht="36.75" x14ac:dyDescent="0.3">
      <c r="A30" s="11" t="s">
        <v>6</v>
      </c>
      <c r="B30" s="6" t="s">
        <v>2</v>
      </c>
      <c r="C30" s="48">
        <v>3311</v>
      </c>
      <c r="D30" s="48">
        <f>C30/4</f>
        <v>827.75</v>
      </c>
      <c r="E30" s="48">
        <f t="shared" si="2"/>
        <v>827.75</v>
      </c>
    </row>
    <row r="31" spans="1:7" ht="25.5" x14ac:dyDescent="0.3">
      <c r="A31" s="11" t="s">
        <v>7</v>
      </c>
      <c r="B31" s="6" t="s">
        <v>2</v>
      </c>
      <c r="C31" s="18">
        <v>0</v>
      </c>
      <c r="D31" s="18">
        <f t="shared" si="2"/>
        <v>0</v>
      </c>
      <c r="E31" s="18">
        <f t="shared" si="2"/>
        <v>0</v>
      </c>
    </row>
    <row r="32" spans="1:7" ht="36.75" x14ac:dyDescent="0.3">
      <c r="A32" s="11" t="s">
        <v>8</v>
      </c>
      <c r="B32" s="6" t="s">
        <v>2</v>
      </c>
      <c r="C32" s="48"/>
      <c r="D32" s="48">
        <v>208</v>
      </c>
      <c r="E32" s="48">
        <f t="shared" si="2"/>
        <v>208</v>
      </c>
    </row>
    <row r="33" spans="1:5" ht="38.25" customHeight="1" x14ac:dyDescent="0.3">
      <c r="A33" s="11" t="s">
        <v>9</v>
      </c>
      <c r="B33" s="6" t="s">
        <v>2</v>
      </c>
      <c r="C33" s="48">
        <v>2885</v>
      </c>
      <c r="D33" s="48">
        <f>C33/4</f>
        <v>721.25</v>
      </c>
      <c r="E33" s="48">
        <f t="shared" si="2"/>
        <v>721.25</v>
      </c>
    </row>
    <row r="34" spans="1:5" x14ac:dyDescent="0.3">
      <c r="C34" s="17">
        <f>C33+C32+C31+C30+C29+C15</f>
        <v>56810.695</v>
      </c>
    </row>
  </sheetData>
  <mergeCells count="7">
    <mergeCell ref="A1:E1"/>
    <mergeCell ref="A2:E2"/>
    <mergeCell ref="A4:E4"/>
    <mergeCell ref="A5:E5"/>
    <mergeCell ref="A9:A10"/>
    <mergeCell ref="B9:B10"/>
    <mergeCell ref="C9:E9"/>
  </mergeCells>
  <pageMargins left="0.51181102362204722" right="0.31496062992125984" top="0.74803149606299213" bottom="0.74803149606299213" header="0.31496062992125984" footer="0.31496062992125984"/>
  <pageSetup paperSize="9" scale="75" orientation="portrait" r:id="rId1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50"/>
  </sheetPr>
  <dimension ref="A1:G34"/>
  <sheetViews>
    <sheetView topLeftCell="A8" workbookViewId="0">
      <selection activeCell="C34" sqref="C34"/>
    </sheetView>
  </sheetViews>
  <sheetFormatPr defaultColWidth="9.140625" defaultRowHeight="20.25" x14ac:dyDescent="0.3"/>
  <cols>
    <col min="1" max="1" width="69.42578125" style="2" customWidth="1"/>
    <col min="2" max="2" width="9.140625" style="3"/>
    <col min="3" max="5" width="12" style="17" customWidth="1"/>
    <col min="6" max="7" width="12" style="2" customWidth="1"/>
    <col min="8" max="16384" width="9.140625" style="2"/>
  </cols>
  <sheetData>
    <row r="1" spans="1:7" x14ac:dyDescent="0.3">
      <c r="A1" s="84" t="s">
        <v>15</v>
      </c>
      <c r="B1" s="84"/>
      <c r="C1" s="84"/>
      <c r="D1" s="84"/>
      <c r="E1" s="84"/>
    </row>
    <row r="2" spans="1:7" x14ac:dyDescent="0.3">
      <c r="A2" s="84" t="s">
        <v>67</v>
      </c>
      <c r="B2" s="84"/>
      <c r="C2" s="84"/>
      <c r="D2" s="84"/>
      <c r="E2" s="84"/>
    </row>
    <row r="3" spans="1:7" x14ac:dyDescent="0.3">
      <c r="A3" s="1"/>
    </row>
    <row r="4" spans="1:7" ht="51" customHeight="1" x14ac:dyDescent="0.3">
      <c r="A4" s="90" t="s">
        <v>48</v>
      </c>
      <c r="B4" s="90"/>
      <c r="C4" s="90"/>
      <c r="D4" s="90"/>
      <c r="E4" s="90"/>
    </row>
    <row r="5" spans="1:7" ht="15.75" customHeight="1" x14ac:dyDescent="0.3">
      <c r="A5" s="86" t="s">
        <v>16</v>
      </c>
      <c r="B5" s="86"/>
      <c r="C5" s="86"/>
      <c r="D5" s="86"/>
      <c r="E5" s="86"/>
    </row>
    <row r="6" spans="1:7" x14ac:dyDescent="0.3">
      <c r="A6" s="4"/>
    </row>
    <row r="7" spans="1:7" x14ac:dyDescent="0.3">
      <c r="A7" s="12" t="s">
        <v>17</v>
      </c>
    </row>
    <row r="8" spans="1:7" x14ac:dyDescent="0.3">
      <c r="A8" s="1"/>
    </row>
    <row r="9" spans="1:7" x14ac:dyDescent="0.3">
      <c r="A9" s="87" t="s">
        <v>28</v>
      </c>
      <c r="B9" s="88" t="s">
        <v>18</v>
      </c>
      <c r="C9" s="89" t="s">
        <v>68</v>
      </c>
      <c r="D9" s="89"/>
      <c r="E9" s="89"/>
    </row>
    <row r="10" spans="1:7" ht="40.5" x14ac:dyDescent="0.3">
      <c r="A10" s="87"/>
      <c r="B10" s="88"/>
      <c r="C10" s="32" t="s">
        <v>19</v>
      </c>
      <c r="D10" s="32" t="s">
        <v>20</v>
      </c>
      <c r="E10" s="40" t="s">
        <v>14</v>
      </c>
    </row>
    <row r="11" spans="1:7" x14ac:dyDescent="0.3">
      <c r="A11" s="5" t="s">
        <v>21</v>
      </c>
      <c r="B11" s="6" t="s">
        <v>10</v>
      </c>
      <c r="C11" s="51">
        <v>11</v>
      </c>
      <c r="D11" s="51">
        <f>C11</f>
        <v>11</v>
      </c>
      <c r="E11" s="51">
        <f>D11</f>
        <v>11</v>
      </c>
    </row>
    <row r="12" spans="1:7" ht="25.5" x14ac:dyDescent="0.3">
      <c r="A12" s="9" t="s">
        <v>24</v>
      </c>
      <c r="B12" s="6" t="s">
        <v>2</v>
      </c>
      <c r="C12" s="18">
        <f>(C13-C32)/C11</f>
        <v>4282.0195272727278</v>
      </c>
      <c r="D12" s="18">
        <f t="shared" ref="D12:E12" si="0">(D13-D32)/D11</f>
        <v>1063.6867</v>
      </c>
      <c r="E12" s="18">
        <f t="shared" si="0"/>
        <v>1063.6867</v>
      </c>
    </row>
    <row r="13" spans="1:7" ht="25.5" x14ac:dyDescent="0.3">
      <c r="A13" s="5" t="s">
        <v>11</v>
      </c>
      <c r="B13" s="6" t="s">
        <v>2</v>
      </c>
      <c r="C13" s="48">
        <f>C15+C29+C30+C33+C31+C32</f>
        <v>47102.214800000002</v>
      </c>
      <c r="D13" s="48">
        <f t="shared" ref="D13:E13" si="1">D15+D29+D30+D33+D31+D32</f>
        <v>11908.5537</v>
      </c>
      <c r="E13" s="48">
        <f t="shared" si="1"/>
        <v>11908.5537</v>
      </c>
    </row>
    <row r="14" spans="1:7" x14ac:dyDescent="0.3">
      <c r="A14" s="7" t="s">
        <v>0</v>
      </c>
      <c r="B14" s="8"/>
      <c r="C14" s="18"/>
      <c r="D14" s="18">
        <f t="shared" ref="D14:E33" si="2">C14</f>
        <v>0</v>
      </c>
      <c r="E14" s="18"/>
      <c r="G14" s="17"/>
    </row>
    <row r="15" spans="1:7" ht="25.5" x14ac:dyDescent="0.3">
      <c r="A15" s="5" t="s">
        <v>12</v>
      </c>
      <c r="B15" s="6" t="s">
        <v>2</v>
      </c>
      <c r="C15" s="48">
        <f>C17+C20+C23+C26</f>
        <v>37086</v>
      </c>
      <c r="D15" s="48">
        <f>C15/4</f>
        <v>9271.5</v>
      </c>
      <c r="E15" s="48">
        <f t="shared" si="2"/>
        <v>9271.5</v>
      </c>
    </row>
    <row r="16" spans="1:7" x14ac:dyDescent="0.3">
      <c r="A16" s="7" t="s">
        <v>1</v>
      </c>
      <c r="B16" s="8"/>
      <c r="C16" s="18"/>
      <c r="D16" s="18">
        <f t="shared" si="2"/>
        <v>0</v>
      </c>
      <c r="E16" s="18"/>
    </row>
    <row r="17" spans="1:6" s="22" customFormat="1" ht="25.5" x14ac:dyDescent="0.3">
      <c r="A17" s="19" t="s">
        <v>30</v>
      </c>
      <c r="B17" s="54" t="s">
        <v>2</v>
      </c>
      <c r="C17" s="56">
        <v>2589</v>
      </c>
      <c r="D17" s="48">
        <f>C17/4</f>
        <v>647.25</v>
      </c>
      <c r="E17" s="48">
        <f t="shared" si="2"/>
        <v>647.25</v>
      </c>
    </row>
    <row r="18" spans="1:6" s="22" customFormat="1" x14ac:dyDescent="0.3">
      <c r="A18" s="26" t="s">
        <v>4</v>
      </c>
      <c r="B18" s="27" t="s">
        <v>3</v>
      </c>
      <c r="C18" s="41">
        <v>1</v>
      </c>
      <c r="D18" s="18">
        <f t="shared" si="2"/>
        <v>1</v>
      </c>
      <c r="E18" s="18">
        <f t="shared" si="2"/>
        <v>1</v>
      </c>
    </row>
    <row r="19" spans="1:6" s="22" customFormat="1" ht="21.95" customHeight="1" x14ac:dyDescent="0.3">
      <c r="A19" s="26" t="s">
        <v>26</v>
      </c>
      <c r="B19" s="20" t="s">
        <v>27</v>
      </c>
      <c r="C19" s="34">
        <f>C17/12/C18*1000</f>
        <v>215750</v>
      </c>
      <c r="D19" s="18">
        <f t="shared" si="2"/>
        <v>215750</v>
      </c>
      <c r="E19" s="18">
        <f t="shared" si="2"/>
        <v>215750</v>
      </c>
    </row>
    <row r="20" spans="1:6" s="22" customFormat="1" ht="25.5" x14ac:dyDescent="0.3">
      <c r="A20" s="19" t="s">
        <v>31</v>
      </c>
      <c r="B20" s="54" t="s">
        <v>2</v>
      </c>
      <c r="C20" s="56">
        <v>23771</v>
      </c>
      <c r="D20" s="48">
        <f>C20/4</f>
        <v>5942.75</v>
      </c>
      <c r="E20" s="48">
        <f t="shared" si="2"/>
        <v>5942.75</v>
      </c>
    </row>
    <row r="21" spans="1:6" s="22" customFormat="1" x14ac:dyDescent="0.3">
      <c r="A21" s="26" t="s">
        <v>4</v>
      </c>
      <c r="B21" s="27" t="s">
        <v>3</v>
      </c>
      <c r="C21" s="41">
        <v>7.9</v>
      </c>
      <c r="D21" s="18">
        <f t="shared" si="2"/>
        <v>7.9</v>
      </c>
      <c r="E21" s="18">
        <f t="shared" si="2"/>
        <v>7.9</v>
      </c>
    </row>
    <row r="22" spans="1:6" s="22" customFormat="1" ht="21.95" customHeight="1" x14ac:dyDescent="0.3">
      <c r="A22" s="26" t="s">
        <v>26</v>
      </c>
      <c r="B22" s="20" t="s">
        <v>27</v>
      </c>
      <c r="C22" s="34">
        <f>C20/12/C21*1000</f>
        <v>250748.94514767933</v>
      </c>
      <c r="D22" s="18">
        <f t="shared" si="2"/>
        <v>250748.94514767933</v>
      </c>
      <c r="E22" s="18">
        <f t="shared" si="2"/>
        <v>250748.94514767933</v>
      </c>
    </row>
    <row r="23" spans="1:6" ht="39" x14ac:dyDescent="0.3">
      <c r="A23" s="11" t="s">
        <v>37</v>
      </c>
      <c r="B23" s="53" t="s">
        <v>2</v>
      </c>
      <c r="C23" s="56">
        <v>1730</v>
      </c>
      <c r="D23" s="48">
        <f>C23/4</f>
        <v>432.5</v>
      </c>
      <c r="E23" s="48">
        <f t="shared" si="2"/>
        <v>432.5</v>
      </c>
      <c r="F23" s="1"/>
    </row>
    <row r="24" spans="1:6" x14ac:dyDescent="0.3">
      <c r="A24" s="9" t="s">
        <v>4</v>
      </c>
      <c r="B24" s="10" t="s">
        <v>3</v>
      </c>
      <c r="C24" s="41">
        <v>1</v>
      </c>
      <c r="D24" s="18">
        <f t="shared" si="2"/>
        <v>1</v>
      </c>
      <c r="E24" s="18">
        <f t="shared" si="2"/>
        <v>1</v>
      </c>
    </row>
    <row r="25" spans="1:6" ht="21.95" customHeight="1" x14ac:dyDescent="0.3">
      <c r="A25" s="9" t="s">
        <v>26</v>
      </c>
      <c r="B25" s="6" t="s">
        <v>27</v>
      </c>
      <c r="C25" s="34">
        <f>C23/C24/12*1000</f>
        <v>144166.66666666666</v>
      </c>
      <c r="D25" s="18">
        <f t="shared" si="2"/>
        <v>144166.66666666666</v>
      </c>
      <c r="E25" s="18">
        <f t="shared" si="2"/>
        <v>144166.66666666666</v>
      </c>
    </row>
    <row r="26" spans="1:6" ht="25.5" x14ac:dyDescent="0.3">
      <c r="A26" s="5" t="s">
        <v>23</v>
      </c>
      <c r="B26" s="53" t="s">
        <v>2</v>
      </c>
      <c r="C26" s="56">
        <v>8996</v>
      </c>
      <c r="D26" s="48">
        <f>C26/4</f>
        <v>2249</v>
      </c>
      <c r="E26" s="48">
        <f t="shared" si="2"/>
        <v>2249</v>
      </c>
    </row>
    <row r="27" spans="1:6" x14ac:dyDescent="0.3">
      <c r="A27" s="9" t="s">
        <v>4</v>
      </c>
      <c r="B27" s="10" t="s">
        <v>3</v>
      </c>
      <c r="C27" s="41">
        <v>12</v>
      </c>
      <c r="D27" s="18">
        <f t="shared" si="2"/>
        <v>12</v>
      </c>
      <c r="E27" s="18">
        <f t="shared" si="2"/>
        <v>12</v>
      </c>
    </row>
    <row r="28" spans="1:6" ht="21.95" customHeight="1" x14ac:dyDescent="0.3">
      <c r="A28" s="9" t="s">
        <v>26</v>
      </c>
      <c r="B28" s="6" t="s">
        <v>27</v>
      </c>
      <c r="C28" s="34">
        <f>C26/12/C27*1000</f>
        <v>62472.222222222219</v>
      </c>
      <c r="D28" s="18">
        <f t="shared" si="2"/>
        <v>62472.222222222219</v>
      </c>
      <c r="E28" s="18">
        <f t="shared" si="2"/>
        <v>62472.222222222219</v>
      </c>
    </row>
    <row r="29" spans="1:6" ht="25.5" x14ac:dyDescent="0.3">
      <c r="A29" s="5" t="s">
        <v>5</v>
      </c>
      <c r="B29" s="6" t="s">
        <v>2</v>
      </c>
      <c r="C29" s="48">
        <f>C15*11.18%</f>
        <v>4146.2147999999997</v>
      </c>
      <c r="D29" s="48">
        <f t="shared" ref="D29:E29" si="3">D15*11.18%</f>
        <v>1036.5536999999999</v>
      </c>
      <c r="E29" s="48">
        <f t="shared" si="3"/>
        <v>1036.5536999999999</v>
      </c>
    </row>
    <row r="30" spans="1:6" ht="36.75" x14ac:dyDescent="0.3">
      <c r="A30" s="11" t="s">
        <v>6</v>
      </c>
      <c r="B30" s="6" t="s">
        <v>2</v>
      </c>
      <c r="C30" s="48">
        <v>3186</v>
      </c>
      <c r="D30" s="48">
        <f>C30/4</f>
        <v>796.5</v>
      </c>
      <c r="E30" s="48">
        <f t="shared" si="2"/>
        <v>796.5</v>
      </c>
    </row>
    <row r="31" spans="1:6" ht="25.5" x14ac:dyDescent="0.3">
      <c r="A31" s="11" t="s">
        <v>7</v>
      </c>
      <c r="B31" s="6" t="s">
        <v>2</v>
      </c>
      <c r="C31" s="18">
        <v>300</v>
      </c>
      <c r="D31" s="18"/>
      <c r="E31" s="18">
        <f t="shared" si="2"/>
        <v>0</v>
      </c>
    </row>
    <row r="32" spans="1:6" ht="36.75" x14ac:dyDescent="0.3">
      <c r="A32" s="11" t="s">
        <v>8</v>
      </c>
      <c r="B32" s="6" t="s">
        <v>2</v>
      </c>
      <c r="C32" s="48"/>
      <c r="D32" s="48">
        <v>208</v>
      </c>
      <c r="E32" s="48">
        <f t="shared" si="2"/>
        <v>208</v>
      </c>
    </row>
    <row r="33" spans="1:5" ht="38.25" customHeight="1" x14ac:dyDescent="0.3">
      <c r="A33" s="11" t="s">
        <v>9</v>
      </c>
      <c r="B33" s="6" t="s">
        <v>2</v>
      </c>
      <c r="C33" s="48">
        <v>2384</v>
      </c>
      <c r="D33" s="48">
        <f>C33/4</f>
        <v>596</v>
      </c>
      <c r="E33" s="48">
        <f t="shared" si="2"/>
        <v>596</v>
      </c>
    </row>
    <row r="34" spans="1:5" x14ac:dyDescent="0.3">
      <c r="C34" s="17">
        <f>C33+C32+C31+C30+C29+C15</f>
        <v>47102.214800000002</v>
      </c>
    </row>
  </sheetData>
  <mergeCells count="7">
    <mergeCell ref="A1:E1"/>
    <mergeCell ref="A2:E2"/>
    <mergeCell ref="A4:E4"/>
    <mergeCell ref="A5:E5"/>
    <mergeCell ref="A9:A10"/>
    <mergeCell ref="B9:B10"/>
    <mergeCell ref="C9:E9"/>
  </mergeCells>
  <pageMargins left="0.51181102362204722" right="0.31496062992125984" top="0.74803149606299213" bottom="0.74803149606299213" header="0.31496062992125984" footer="0.31496062992125984"/>
  <pageSetup paperSize="9" scale="75" orientation="portrait" r:id="rId1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50"/>
  </sheetPr>
  <dimension ref="A1:G34"/>
  <sheetViews>
    <sheetView topLeftCell="A8" workbookViewId="0">
      <selection activeCell="C34" sqref="C34"/>
    </sheetView>
  </sheetViews>
  <sheetFormatPr defaultColWidth="9.140625" defaultRowHeight="20.25" x14ac:dyDescent="0.3"/>
  <cols>
    <col min="1" max="1" width="69.42578125" style="2" customWidth="1"/>
    <col min="2" max="2" width="9.140625" style="3"/>
    <col min="3" max="5" width="12" style="17" customWidth="1"/>
    <col min="6" max="7" width="12" style="2" customWidth="1"/>
    <col min="8" max="16384" width="9.140625" style="2"/>
  </cols>
  <sheetData>
    <row r="1" spans="1:7" x14ac:dyDescent="0.3">
      <c r="A1" s="84" t="s">
        <v>15</v>
      </c>
      <c r="B1" s="84"/>
      <c r="C1" s="84"/>
      <c r="D1" s="84"/>
      <c r="E1" s="84"/>
    </row>
    <row r="2" spans="1:7" x14ac:dyDescent="0.3">
      <c r="A2" s="84" t="s">
        <v>67</v>
      </c>
      <c r="B2" s="84"/>
      <c r="C2" s="84"/>
      <c r="D2" s="84"/>
      <c r="E2" s="84"/>
    </row>
    <row r="3" spans="1:7" x14ac:dyDescent="0.3">
      <c r="A3" s="1"/>
    </row>
    <row r="4" spans="1:7" ht="47.25" customHeight="1" x14ac:dyDescent="0.3">
      <c r="A4" s="90" t="s">
        <v>47</v>
      </c>
      <c r="B4" s="90"/>
      <c r="C4" s="90"/>
      <c r="D4" s="90"/>
      <c r="E4" s="90"/>
    </row>
    <row r="5" spans="1:7" ht="15.75" customHeight="1" x14ac:dyDescent="0.3">
      <c r="A5" s="86" t="s">
        <v>16</v>
      </c>
      <c r="B5" s="86"/>
      <c r="C5" s="86"/>
      <c r="D5" s="86"/>
      <c r="E5" s="86"/>
    </row>
    <row r="6" spans="1:7" x14ac:dyDescent="0.3">
      <c r="A6" s="4"/>
    </row>
    <row r="7" spans="1:7" x14ac:dyDescent="0.3">
      <c r="A7" s="12" t="s">
        <v>17</v>
      </c>
    </row>
    <row r="8" spans="1:7" x14ac:dyDescent="0.3">
      <c r="A8" s="1"/>
    </row>
    <row r="9" spans="1:7" x14ac:dyDescent="0.3">
      <c r="A9" s="87" t="s">
        <v>28</v>
      </c>
      <c r="B9" s="88" t="s">
        <v>18</v>
      </c>
      <c r="C9" s="89" t="s">
        <v>68</v>
      </c>
      <c r="D9" s="89"/>
      <c r="E9" s="89"/>
    </row>
    <row r="10" spans="1:7" ht="40.5" x14ac:dyDescent="0.3">
      <c r="A10" s="87"/>
      <c r="B10" s="88"/>
      <c r="C10" s="32" t="s">
        <v>19</v>
      </c>
      <c r="D10" s="32" t="s">
        <v>20</v>
      </c>
      <c r="E10" s="40" t="s">
        <v>14</v>
      </c>
    </row>
    <row r="11" spans="1:7" x14ac:dyDescent="0.3">
      <c r="A11" s="5" t="s">
        <v>21</v>
      </c>
      <c r="B11" s="6" t="s">
        <v>10</v>
      </c>
      <c r="C11" s="51">
        <v>32</v>
      </c>
      <c r="D11" s="51">
        <f>C11</f>
        <v>32</v>
      </c>
      <c r="E11" s="51">
        <f>D11</f>
        <v>32</v>
      </c>
    </row>
    <row r="12" spans="1:7" ht="25.5" x14ac:dyDescent="0.3">
      <c r="A12" s="9" t="s">
        <v>24</v>
      </c>
      <c r="B12" s="6" t="s">
        <v>2</v>
      </c>
      <c r="C12" s="18">
        <f>(C13-C32)/C11</f>
        <v>1934.500656875</v>
      </c>
      <c r="D12" s="18">
        <f t="shared" ref="D12:E12" si="0">(D13-D32)/D11</f>
        <v>469.17203921875</v>
      </c>
      <c r="E12" s="18">
        <f t="shared" si="0"/>
        <v>469.17203921875</v>
      </c>
    </row>
    <row r="13" spans="1:7" ht="25.5" x14ac:dyDescent="0.3">
      <c r="A13" s="5" t="s">
        <v>11</v>
      </c>
      <c r="B13" s="6" t="s">
        <v>2</v>
      </c>
      <c r="C13" s="48">
        <f>C15+C29+C30+C33+C31+C32</f>
        <v>62404.02102</v>
      </c>
      <c r="D13" s="48">
        <f t="shared" ref="D13:E13" si="1">D15+D29+D30+D33+D31+D32</f>
        <v>15221.505255</v>
      </c>
      <c r="E13" s="48">
        <f t="shared" si="1"/>
        <v>15221.505255</v>
      </c>
    </row>
    <row r="14" spans="1:7" x14ac:dyDescent="0.3">
      <c r="A14" s="7" t="s">
        <v>0</v>
      </c>
      <c r="B14" s="8"/>
      <c r="C14" s="18"/>
      <c r="D14" s="18">
        <f t="shared" ref="D14:E33" si="2">C14</f>
        <v>0</v>
      </c>
      <c r="E14" s="18"/>
      <c r="G14" s="17"/>
    </row>
    <row r="15" spans="1:7" ht="25.5" x14ac:dyDescent="0.3">
      <c r="A15" s="5" t="s">
        <v>12</v>
      </c>
      <c r="B15" s="53" t="s">
        <v>2</v>
      </c>
      <c r="C15" s="56">
        <f>C17+C20+C23+C26</f>
        <v>48578.9</v>
      </c>
      <c r="D15" s="56">
        <f t="shared" ref="D15:E15" si="3">D17+D20+D23+D26</f>
        <v>12144.725</v>
      </c>
      <c r="E15" s="56">
        <f t="shared" si="3"/>
        <v>12144.725</v>
      </c>
    </row>
    <row r="16" spans="1:7" x14ac:dyDescent="0.3">
      <c r="A16" s="7" t="s">
        <v>1</v>
      </c>
      <c r="B16" s="8"/>
      <c r="C16" s="34"/>
      <c r="D16" s="18">
        <f t="shared" si="2"/>
        <v>0</v>
      </c>
      <c r="E16" s="18"/>
    </row>
    <row r="17" spans="1:6" s="22" customFormat="1" ht="25.5" x14ac:dyDescent="0.3">
      <c r="A17" s="19" t="s">
        <v>30</v>
      </c>
      <c r="B17" s="54" t="s">
        <v>2</v>
      </c>
      <c r="C17" s="56">
        <v>5050.1000000000004</v>
      </c>
      <c r="D17" s="48">
        <f>C17/4</f>
        <v>1262.5250000000001</v>
      </c>
      <c r="E17" s="48">
        <f t="shared" si="2"/>
        <v>1262.5250000000001</v>
      </c>
    </row>
    <row r="18" spans="1:6" s="22" customFormat="1" x14ac:dyDescent="0.3">
      <c r="A18" s="26" t="s">
        <v>4</v>
      </c>
      <c r="B18" s="27" t="s">
        <v>3</v>
      </c>
      <c r="C18" s="41">
        <v>2</v>
      </c>
      <c r="D18" s="18">
        <f t="shared" si="2"/>
        <v>2</v>
      </c>
      <c r="E18" s="18">
        <f t="shared" si="2"/>
        <v>2</v>
      </c>
      <c r="F18" s="22" t="s">
        <v>32</v>
      </c>
    </row>
    <row r="19" spans="1:6" s="22" customFormat="1" ht="21.95" customHeight="1" x14ac:dyDescent="0.3">
      <c r="A19" s="26" t="s">
        <v>26</v>
      </c>
      <c r="B19" s="20" t="s">
        <v>27</v>
      </c>
      <c r="C19" s="34">
        <f>C17/C18/12*1000+200</f>
        <v>210620.83333333334</v>
      </c>
      <c r="D19" s="18">
        <f t="shared" si="2"/>
        <v>210620.83333333334</v>
      </c>
      <c r="E19" s="18">
        <f t="shared" si="2"/>
        <v>210620.83333333334</v>
      </c>
    </row>
    <row r="20" spans="1:6" s="22" customFormat="1" ht="25.5" x14ac:dyDescent="0.3">
      <c r="A20" s="19" t="s">
        <v>31</v>
      </c>
      <c r="B20" s="54" t="s">
        <v>2</v>
      </c>
      <c r="C20" s="56">
        <v>33605.300000000003</v>
      </c>
      <c r="D20" s="48">
        <f>C20/4</f>
        <v>8401.3250000000007</v>
      </c>
      <c r="E20" s="48">
        <f t="shared" si="2"/>
        <v>8401.3250000000007</v>
      </c>
    </row>
    <row r="21" spans="1:6" s="22" customFormat="1" x14ac:dyDescent="0.3">
      <c r="A21" s="26" t="s">
        <v>4</v>
      </c>
      <c r="B21" s="27" t="s">
        <v>3</v>
      </c>
      <c r="C21" s="41">
        <v>11.5</v>
      </c>
      <c r="D21" s="18">
        <f t="shared" si="2"/>
        <v>11.5</v>
      </c>
      <c r="E21" s="18">
        <f t="shared" si="2"/>
        <v>11.5</v>
      </c>
    </row>
    <row r="22" spans="1:6" s="22" customFormat="1" ht="21.95" customHeight="1" x14ac:dyDescent="0.3">
      <c r="A22" s="26" t="s">
        <v>26</v>
      </c>
      <c r="B22" s="20" t="s">
        <v>27</v>
      </c>
      <c r="C22" s="34">
        <f>C20/12/C21*1000</f>
        <v>243516.66666666672</v>
      </c>
      <c r="D22" s="18">
        <f t="shared" si="2"/>
        <v>243516.66666666672</v>
      </c>
      <c r="E22" s="18">
        <f t="shared" si="2"/>
        <v>243516.66666666672</v>
      </c>
    </row>
    <row r="23" spans="1:6" ht="39" x14ac:dyDescent="0.3">
      <c r="A23" s="11" t="s">
        <v>37</v>
      </c>
      <c r="B23" s="53" t="s">
        <v>2</v>
      </c>
      <c r="C23" s="56">
        <v>3217.1</v>
      </c>
      <c r="D23" s="48">
        <f>C23/4</f>
        <v>804.27499999999998</v>
      </c>
      <c r="E23" s="48">
        <f t="shared" si="2"/>
        <v>804.27499999999998</v>
      </c>
    </row>
    <row r="24" spans="1:6" x14ac:dyDescent="0.3">
      <c r="A24" s="9" t="s">
        <v>4</v>
      </c>
      <c r="B24" s="10" t="s">
        <v>3</v>
      </c>
      <c r="C24" s="41">
        <v>2</v>
      </c>
      <c r="D24" s="18">
        <f t="shared" ref="D24" si="4">C24</f>
        <v>2</v>
      </c>
      <c r="E24" s="18">
        <f t="shared" ref="E24" si="5">D24</f>
        <v>2</v>
      </c>
    </row>
    <row r="25" spans="1:6" ht="21.95" customHeight="1" x14ac:dyDescent="0.3">
      <c r="A25" s="9" t="s">
        <v>26</v>
      </c>
      <c r="B25" s="6" t="s">
        <v>27</v>
      </c>
      <c r="C25" s="34">
        <f>C23/C24/12*1000</f>
        <v>134045.83333333331</v>
      </c>
      <c r="D25" s="18">
        <f t="shared" si="2"/>
        <v>134045.83333333331</v>
      </c>
      <c r="E25" s="18">
        <f t="shared" si="2"/>
        <v>134045.83333333331</v>
      </c>
    </row>
    <row r="26" spans="1:6" ht="25.5" x14ac:dyDescent="0.3">
      <c r="A26" s="5" t="s">
        <v>23</v>
      </c>
      <c r="B26" s="53" t="s">
        <v>2</v>
      </c>
      <c r="C26" s="56">
        <v>6706.4</v>
      </c>
      <c r="D26" s="48">
        <f>C26/4</f>
        <v>1676.6</v>
      </c>
      <c r="E26" s="48">
        <f t="shared" si="2"/>
        <v>1676.6</v>
      </c>
    </row>
    <row r="27" spans="1:6" x14ac:dyDescent="0.3">
      <c r="A27" s="9" t="s">
        <v>4</v>
      </c>
      <c r="B27" s="10" t="s">
        <v>3</v>
      </c>
      <c r="C27" s="41">
        <v>8.5</v>
      </c>
      <c r="D27" s="18">
        <f t="shared" si="2"/>
        <v>8.5</v>
      </c>
      <c r="E27" s="18">
        <f t="shared" si="2"/>
        <v>8.5</v>
      </c>
    </row>
    <row r="28" spans="1:6" ht="21.95" customHeight="1" x14ac:dyDescent="0.3">
      <c r="A28" s="9" t="s">
        <v>26</v>
      </c>
      <c r="B28" s="6" t="s">
        <v>27</v>
      </c>
      <c r="C28" s="34">
        <f>C26/12/C27*1000</f>
        <v>65749.019607843133</v>
      </c>
      <c r="D28" s="34">
        <f>D26/3/D27*1000</f>
        <v>65749.019607843133</v>
      </c>
      <c r="E28" s="18">
        <f t="shared" si="2"/>
        <v>65749.019607843133</v>
      </c>
    </row>
    <row r="29" spans="1:6" ht="25.5" x14ac:dyDescent="0.3">
      <c r="A29" s="5" t="s">
        <v>5</v>
      </c>
      <c r="B29" s="6" t="s">
        <v>2</v>
      </c>
      <c r="C29" s="48">
        <f>C15*11.18%</f>
        <v>5431.1210199999996</v>
      </c>
      <c r="D29" s="48">
        <f t="shared" ref="D29:E29" si="6">D15*11.18%</f>
        <v>1357.7802549999999</v>
      </c>
      <c r="E29" s="48">
        <f t="shared" si="6"/>
        <v>1357.7802549999999</v>
      </c>
    </row>
    <row r="30" spans="1:6" ht="36.75" x14ac:dyDescent="0.3">
      <c r="A30" s="11" t="s">
        <v>6</v>
      </c>
      <c r="B30" s="6" t="s">
        <v>2</v>
      </c>
      <c r="C30" s="56">
        <v>3168</v>
      </c>
      <c r="D30" s="48">
        <f>C30/4</f>
        <v>792</v>
      </c>
      <c r="E30" s="48">
        <f t="shared" si="2"/>
        <v>792</v>
      </c>
    </row>
    <row r="31" spans="1:6" ht="25.5" x14ac:dyDescent="0.3">
      <c r="A31" s="11" t="s">
        <v>7</v>
      </c>
      <c r="B31" s="6" t="s">
        <v>2</v>
      </c>
      <c r="C31" s="56">
        <v>1850</v>
      </c>
      <c r="D31" s="48"/>
      <c r="E31" s="48">
        <f t="shared" si="2"/>
        <v>0</v>
      </c>
    </row>
    <row r="32" spans="1:6" ht="36.75" x14ac:dyDescent="0.3">
      <c r="A32" s="11" t="s">
        <v>8</v>
      </c>
      <c r="B32" s="6" t="s">
        <v>2</v>
      </c>
      <c r="C32" s="48">
        <v>500</v>
      </c>
      <c r="D32" s="48">
        <v>208</v>
      </c>
      <c r="E32" s="48">
        <f t="shared" si="2"/>
        <v>208</v>
      </c>
    </row>
    <row r="33" spans="1:5" ht="38.25" customHeight="1" x14ac:dyDescent="0.3">
      <c r="A33" s="11" t="s">
        <v>9</v>
      </c>
      <c r="B33" s="6" t="s">
        <v>2</v>
      </c>
      <c r="C33" s="48">
        <v>2876</v>
      </c>
      <c r="D33" s="48">
        <f>C33/4</f>
        <v>719</v>
      </c>
      <c r="E33" s="48">
        <f t="shared" si="2"/>
        <v>719</v>
      </c>
    </row>
    <row r="34" spans="1:5" x14ac:dyDescent="0.3">
      <c r="C34" s="17">
        <f>C33+C32+C31+C30+C29+C15</f>
        <v>62404.02102</v>
      </c>
      <c r="D34" s="42"/>
      <c r="E34" s="42"/>
    </row>
  </sheetData>
  <mergeCells count="7">
    <mergeCell ref="A1:E1"/>
    <mergeCell ref="A2:E2"/>
    <mergeCell ref="A4:E4"/>
    <mergeCell ref="A5:E5"/>
    <mergeCell ref="A9:A10"/>
    <mergeCell ref="B9:B10"/>
    <mergeCell ref="C9:E9"/>
  </mergeCells>
  <pageMargins left="0.51181102362204722" right="0.31496062992125984" top="0.74803149606299213" bottom="0.74803149606299213" header="0.31496062992125984" footer="0.31496062992125984"/>
  <pageSetup paperSize="9" scale="75" orientation="portrait" r:id="rId1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50"/>
  </sheetPr>
  <dimension ref="A1:G34"/>
  <sheetViews>
    <sheetView topLeftCell="A8" workbookViewId="0">
      <selection activeCell="C34" sqref="C34"/>
    </sheetView>
  </sheetViews>
  <sheetFormatPr defaultColWidth="9.140625" defaultRowHeight="20.25" x14ac:dyDescent="0.3"/>
  <cols>
    <col min="1" max="1" width="69.42578125" style="2" customWidth="1"/>
    <col min="2" max="2" width="9.140625" style="3"/>
    <col min="3" max="5" width="12" style="17" customWidth="1"/>
    <col min="6" max="7" width="12" style="2" customWidth="1"/>
    <col min="8" max="16384" width="9.140625" style="2"/>
  </cols>
  <sheetData>
    <row r="1" spans="1:7" x14ac:dyDescent="0.3">
      <c r="A1" s="84" t="s">
        <v>15</v>
      </c>
      <c r="B1" s="84"/>
      <c r="C1" s="84"/>
      <c r="D1" s="84"/>
      <c r="E1" s="84"/>
    </row>
    <row r="2" spans="1:7" x14ac:dyDescent="0.3">
      <c r="A2" s="84" t="s">
        <v>67</v>
      </c>
      <c r="B2" s="84"/>
      <c r="C2" s="84"/>
      <c r="D2" s="84"/>
      <c r="E2" s="84"/>
    </row>
    <row r="3" spans="1:7" x14ac:dyDescent="0.3">
      <c r="A3" s="1"/>
    </row>
    <row r="4" spans="1:7" ht="43.5" customHeight="1" x14ac:dyDescent="0.3">
      <c r="A4" s="90" t="s">
        <v>46</v>
      </c>
      <c r="B4" s="90"/>
      <c r="C4" s="90"/>
      <c r="D4" s="90"/>
      <c r="E4" s="90"/>
    </row>
    <row r="5" spans="1:7" ht="15.75" customHeight="1" x14ac:dyDescent="0.3">
      <c r="A5" s="86" t="s">
        <v>16</v>
      </c>
      <c r="B5" s="86"/>
      <c r="C5" s="86"/>
      <c r="D5" s="86"/>
      <c r="E5" s="86"/>
    </row>
    <row r="6" spans="1:7" x14ac:dyDescent="0.3">
      <c r="A6" s="4"/>
    </row>
    <row r="7" spans="1:7" x14ac:dyDescent="0.3">
      <c r="A7" s="12" t="s">
        <v>17</v>
      </c>
    </row>
    <row r="8" spans="1:7" x14ac:dyDescent="0.3">
      <c r="A8" s="1"/>
    </row>
    <row r="9" spans="1:7" x14ac:dyDescent="0.3">
      <c r="A9" s="87" t="s">
        <v>28</v>
      </c>
      <c r="B9" s="88" t="s">
        <v>18</v>
      </c>
      <c r="C9" s="89" t="s">
        <v>68</v>
      </c>
      <c r="D9" s="89"/>
      <c r="E9" s="89"/>
    </row>
    <row r="10" spans="1:7" ht="40.5" x14ac:dyDescent="0.3">
      <c r="A10" s="87"/>
      <c r="B10" s="88"/>
      <c r="C10" s="32" t="s">
        <v>19</v>
      </c>
      <c r="D10" s="32" t="s">
        <v>20</v>
      </c>
      <c r="E10" s="46" t="s">
        <v>14</v>
      </c>
    </row>
    <row r="11" spans="1:7" x14ac:dyDescent="0.3">
      <c r="A11" s="5" t="s">
        <v>21</v>
      </c>
      <c r="B11" s="6" t="s">
        <v>10</v>
      </c>
      <c r="C11" s="51">
        <v>23</v>
      </c>
      <c r="D11" s="51">
        <v>23</v>
      </c>
      <c r="E11" s="51">
        <v>23</v>
      </c>
    </row>
    <row r="12" spans="1:7" ht="25.5" x14ac:dyDescent="0.3">
      <c r="A12" s="9" t="s">
        <v>24</v>
      </c>
      <c r="B12" s="6" t="s">
        <v>2</v>
      </c>
      <c r="C12" s="18">
        <f>(C13-C32)/C11</f>
        <v>2983.0896895652177</v>
      </c>
      <c r="D12" s="18">
        <f t="shared" ref="D12:E12" si="0">(D13-D32)/D11</f>
        <v>762.07677021739141</v>
      </c>
      <c r="E12" s="18">
        <f t="shared" si="0"/>
        <v>762.07677021739141</v>
      </c>
    </row>
    <row r="13" spans="1:7" ht="25.5" x14ac:dyDescent="0.3">
      <c r="A13" s="5" t="s">
        <v>11</v>
      </c>
      <c r="B13" s="6" t="s">
        <v>2</v>
      </c>
      <c r="C13" s="48">
        <f>C15+C29+C30+C33+C31+C32</f>
        <v>68611.062860000005</v>
      </c>
      <c r="D13" s="48">
        <f t="shared" ref="D13:E13" si="1">D15+D29+D30+D33+D31+D32</f>
        <v>17735.765715000001</v>
      </c>
      <c r="E13" s="48">
        <f t="shared" si="1"/>
        <v>17735.765715000001</v>
      </c>
    </row>
    <row r="14" spans="1:7" x14ac:dyDescent="0.3">
      <c r="A14" s="7" t="s">
        <v>0</v>
      </c>
      <c r="B14" s="8"/>
      <c r="C14" s="18"/>
      <c r="D14" s="18">
        <f t="shared" ref="D14:E33" si="2">C14</f>
        <v>0</v>
      </c>
      <c r="E14" s="18"/>
      <c r="G14" s="17"/>
    </row>
    <row r="15" spans="1:7" ht="25.5" x14ac:dyDescent="0.3">
      <c r="A15" s="5" t="s">
        <v>12</v>
      </c>
      <c r="B15" s="6" t="s">
        <v>2</v>
      </c>
      <c r="C15" s="48">
        <f>C17+C20+C23+C26</f>
        <v>55897.7</v>
      </c>
      <c r="D15" s="48">
        <f>C15/4</f>
        <v>13974.424999999999</v>
      </c>
      <c r="E15" s="48">
        <f>D15</f>
        <v>13974.424999999999</v>
      </c>
    </row>
    <row r="16" spans="1:7" x14ac:dyDescent="0.3">
      <c r="A16" s="7" t="s">
        <v>1</v>
      </c>
      <c r="B16" s="8"/>
      <c r="C16" s="18"/>
      <c r="D16" s="18">
        <f t="shared" si="2"/>
        <v>0</v>
      </c>
      <c r="E16" s="18"/>
    </row>
    <row r="17" spans="1:5" s="22" customFormat="1" ht="25.5" x14ac:dyDescent="0.3">
      <c r="A17" s="19" t="s">
        <v>30</v>
      </c>
      <c r="B17" s="54" t="s">
        <v>2</v>
      </c>
      <c r="C17" s="56">
        <v>5262.4</v>
      </c>
      <c r="D17" s="48">
        <f>C17/4</f>
        <v>1315.6</v>
      </c>
      <c r="E17" s="48">
        <f>D17</f>
        <v>1315.6</v>
      </c>
    </row>
    <row r="18" spans="1:5" s="22" customFormat="1" x14ac:dyDescent="0.3">
      <c r="A18" s="26" t="s">
        <v>4</v>
      </c>
      <c r="B18" s="27" t="s">
        <v>3</v>
      </c>
      <c r="C18" s="34">
        <v>2</v>
      </c>
      <c r="D18" s="18">
        <f t="shared" si="2"/>
        <v>2</v>
      </c>
      <c r="E18" s="18">
        <f t="shared" si="2"/>
        <v>2</v>
      </c>
    </row>
    <row r="19" spans="1:5" s="22" customFormat="1" ht="21.95" customHeight="1" x14ac:dyDescent="0.3">
      <c r="A19" s="26" t="s">
        <v>26</v>
      </c>
      <c r="B19" s="20" t="s">
        <v>27</v>
      </c>
      <c r="C19" s="34">
        <f>C17/C18/12*1000+200</f>
        <v>219466.66666666666</v>
      </c>
      <c r="D19" s="34">
        <f>D17/D18/3*1000+200</f>
        <v>219466.66666666666</v>
      </c>
      <c r="E19" s="34">
        <f>E17/E18/3*1000+200</f>
        <v>219466.66666666666</v>
      </c>
    </row>
    <row r="20" spans="1:5" s="22" customFormat="1" ht="25.5" x14ac:dyDescent="0.3">
      <c r="A20" s="19" t="s">
        <v>31</v>
      </c>
      <c r="B20" s="54" t="s">
        <v>2</v>
      </c>
      <c r="C20" s="56">
        <v>36768.699999999997</v>
      </c>
      <c r="D20" s="48">
        <f>C20/4</f>
        <v>9192.1749999999993</v>
      </c>
      <c r="E20" s="48">
        <f t="shared" si="2"/>
        <v>9192.1749999999993</v>
      </c>
    </row>
    <row r="21" spans="1:5" s="22" customFormat="1" x14ac:dyDescent="0.3">
      <c r="A21" s="26" t="s">
        <v>4</v>
      </c>
      <c r="B21" s="27" t="s">
        <v>3</v>
      </c>
      <c r="C21" s="34">
        <v>13.3</v>
      </c>
      <c r="D21" s="18">
        <f t="shared" si="2"/>
        <v>13.3</v>
      </c>
      <c r="E21" s="18">
        <f t="shared" si="2"/>
        <v>13.3</v>
      </c>
    </row>
    <row r="22" spans="1:5" s="22" customFormat="1" ht="21.95" customHeight="1" x14ac:dyDescent="0.3">
      <c r="A22" s="26" t="s">
        <v>26</v>
      </c>
      <c r="B22" s="20" t="s">
        <v>27</v>
      </c>
      <c r="C22" s="34">
        <f>C20/12/C21*1000</f>
        <v>230380.32581453628</v>
      </c>
      <c r="D22" s="34">
        <f>D20/3/D21*1000</f>
        <v>230380.32581453628</v>
      </c>
      <c r="E22" s="34">
        <f>E20/3/E21*1000</f>
        <v>230380.32581453628</v>
      </c>
    </row>
    <row r="23" spans="1:5" ht="39" x14ac:dyDescent="0.3">
      <c r="A23" s="11" t="s">
        <v>37</v>
      </c>
      <c r="B23" s="53" t="s">
        <v>2</v>
      </c>
      <c r="C23" s="56">
        <v>2679.4</v>
      </c>
      <c r="D23" s="48">
        <f>C23/4</f>
        <v>669.85</v>
      </c>
      <c r="E23" s="48">
        <f>D23/4</f>
        <v>167.46250000000001</v>
      </c>
    </row>
    <row r="24" spans="1:5" x14ac:dyDescent="0.3">
      <c r="A24" s="9" t="s">
        <v>4</v>
      </c>
      <c r="B24" s="10" t="s">
        <v>3</v>
      </c>
      <c r="C24" s="34">
        <v>1.5</v>
      </c>
      <c r="D24" s="18">
        <f t="shared" si="2"/>
        <v>1.5</v>
      </c>
      <c r="E24" s="18">
        <f t="shared" si="2"/>
        <v>1.5</v>
      </c>
    </row>
    <row r="25" spans="1:5" ht="21.95" customHeight="1" x14ac:dyDescent="0.3">
      <c r="A25" s="9" t="s">
        <v>26</v>
      </c>
      <c r="B25" s="6" t="s">
        <v>27</v>
      </c>
      <c r="C25" s="34">
        <f>C23/C24/12*1000</f>
        <v>148855.55555555556</v>
      </c>
      <c r="D25" s="18">
        <f t="shared" si="2"/>
        <v>148855.55555555556</v>
      </c>
      <c r="E25" s="18">
        <f t="shared" si="2"/>
        <v>148855.55555555556</v>
      </c>
    </row>
    <row r="26" spans="1:5" ht="25.5" x14ac:dyDescent="0.3">
      <c r="A26" s="5" t="s">
        <v>23</v>
      </c>
      <c r="B26" s="53" t="s">
        <v>2</v>
      </c>
      <c r="C26" s="56">
        <v>11187.2</v>
      </c>
      <c r="D26" s="48">
        <f>C26/4</f>
        <v>2796.8</v>
      </c>
      <c r="E26" s="48">
        <f>D26/4</f>
        <v>699.2</v>
      </c>
    </row>
    <row r="27" spans="1:5" x14ac:dyDescent="0.3">
      <c r="A27" s="9" t="s">
        <v>4</v>
      </c>
      <c r="B27" s="10" t="s">
        <v>3</v>
      </c>
      <c r="C27" s="34">
        <v>14</v>
      </c>
      <c r="D27" s="18">
        <f t="shared" si="2"/>
        <v>14</v>
      </c>
      <c r="E27" s="18">
        <f t="shared" si="2"/>
        <v>14</v>
      </c>
    </row>
    <row r="28" spans="1:5" ht="21.95" customHeight="1" x14ac:dyDescent="0.3">
      <c r="A28" s="9" t="s">
        <v>26</v>
      </c>
      <c r="B28" s="6" t="s">
        <v>27</v>
      </c>
      <c r="C28" s="34">
        <f>C26/12/C27*1000</f>
        <v>66590.476190476198</v>
      </c>
      <c r="D28" s="34">
        <f>D26/3/D27*1000</f>
        <v>66590.476190476198</v>
      </c>
      <c r="E28" s="34">
        <f t="shared" ref="E28" si="3">E26/12/E27*1000</f>
        <v>4161.9047619047624</v>
      </c>
    </row>
    <row r="29" spans="1:5" ht="25.5" x14ac:dyDescent="0.3">
      <c r="A29" s="5" t="s">
        <v>5</v>
      </c>
      <c r="B29" s="6" t="s">
        <v>2</v>
      </c>
      <c r="C29" s="48">
        <f>C15*11.18%</f>
        <v>6249.3628599999993</v>
      </c>
      <c r="D29" s="48">
        <f t="shared" ref="D29:E29" si="4">D15*11.18%</f>
        <v>1562.3407149999998</v>
      </c>
      <c r="E29" s="48">
        <f t="shared" si="4"/>
        <v>1562.3407149999998</v>
      </c>
    </row>
    <row r="30" spans="1:5" ht="36.75" x14ac:dyDescent="0.3">
      <c r="A30" s="11" t="s">
        <v>6</v>
      </c>
      <c r="B30" s="6" t="s">
        <v>2</v>
      </c>
      <c r="C30" s="56">
        <v>3188</v>
      </c>
      <c r="D30" s="48">
        <f>C30/4</f>
        <v>797</v>
      </c>
      <c r="E30" s="48">
        <f t="shared" si="2"/>
        <v>797</v>
      </c>
    </row>
    <row r="31" spans="1:5" ht="25.5" x14ac:dyDescent="0.3">
      <c r="A31" s="11" t="s">
        <v>7</v>
      </c>
      <c r="B31" s="6" t="s">
        <v>2</v>
      </c>
      <c r="C31" s="18">
        <v>500</v>
      </c>
      <c r="D31" s="18">
        <f t="shared" si="2"/>
        <v>500</v>
      </c>
      <c r="E31" s="18">
        <f t="shared" si="2"/>
        <v>500</v>
      </c>
    </row>
    <row r="32" spans="1:5" ht="36.75" x14ac:dyDescent="0.3">
      <c r="A32" s="11" t="s">
        <v>8</v>
      </c>
      <c r="B32" s="6" t="s">
        <v>2</v>
      </c>
      <c r="C32" s="48"/>
      <c r="D32" s="48">
        <v>208</v>
      </c>
      <c r="E32" s="48">
        <f t="shared" si="2"/>
        <v>208</v>
      </c>
    </row>
    <row r="33" spans="1:5" ht="38.25" customHeight="1" x14ac:dyDescent="0.3">
      <c r="A33" s="11" t="s">
        <v>9</v>
      </c>
      <c r="B33" s="6" t="s">
        <v>2</v>
      </c>
      <c r="C33" s="48">
        <v>2776</v>
      </c>
      <c r="D33" s="48">
        <f>C33/4</f>
        <v>694</v>
      </c>
      <c r="E33" s="48">
        <f t="shared" si="2"/>
        <v>694</v>
      </c>
    </row>
    <row r="34" spans="1:5" x14ac:dyDescent="0.3">
      <c r="C34" s="17">
        <f>C33+C32+C31+C30+C29+C15</f>
        <v>68611.062859999991</v>
      </c>
    </row>
  </sheetData>
  <mergeCells count="7">
    <mergeCell ref="A1:E1"/>
    <mergeCell ref="A2:E2"/>
    <mergeCell ref="A4:E4"/>
    <mergeCell ref="A5:E5"/>
    <mergeCell ref="A9:A10"/>
    <mergeCell ref="B9:B10"/>
    <mergeCell ref="C9:E9"/>
  </mergeCells>
  <pageMargins left="0.51181102362204722" right="0.31496062992125984" top="0.74803149606299213" bottom="0.74803149606299213" header="0.31496062992125984" footer="0.31496062992125984"/>
  <pageSetup paperSize="9" scale="75" orientation="portrait" r:id="rId1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5" tint="-0.249977111117893"/>
  </sheetPr>
  <dimension ref="A1:G34"/>
  <sheetViews>
    <sheetView topLeftCell="A7" workbookViewId="0">
      <selection activeCell="C34" sqref="C34"/>
    </sheetView>
  </sheetViews>
  <sheetFormatPr defaultColWidth="9.140625" defaultRowHeight="20.25" x14ac:dyDescent="0.3"/>
  <cols>
    <col min="1" max="1" width="69.42578125" style="2" customWidth="1"/>
    <col min="2" max="2" width="9.140625" style="3"/>
    <col min="3" max="5" width="12" style="17" customWidth="1"/>
    <col min="6" max="7" width="12" style="2" customWidth="1"/>
    <col min="8" max="16384" width="9.140625" style="2"/>
  </cols>
  <sheetData>
    <row r="1" spans="1:7" x14ac:dyDescent="0.3">
      <c r="A1" s="84" t="s">
        <v>15</v>
      </c>
      <c r="B1" s="84"/>
      <c r="C1" s="84"/>
      <c r="D1" s="84"/>
      <c r="E1" s="84"/>
    </row>
    <row r="2" spans="1:7" x14ac:dyDescent="0.3">
      <c r="A2" s="84" t="s">
        <v>67</v>
      </c>
      <c r="B2" s="84"/>
      <c r="C2" s="84"/>
      <c r="D2" s="84"/>
      <c r="E2" s="84"/>
    </row>
    <row r="3" spans="1:7" x14ac:dyDescent="0.3">
      <c r="A3" s="1"/>
    </row>
    <row r="4" spans="1:7" x14ac:dyDescent="0.3">
      <c r="A4" s="85" t="s">
        <v>45</v>
      </c>
      <c r="B4" s="85"/>
      <c r="C4" s="85"/>
      <c r="D4" s="85"/>
      <c r="E4" s="85"/>
    </row>
    <row r="5" spans="1:7" ht="15.75" customHeight="1" x14ac:dyDescent="0.3">
      <c r="A5" s="86" t="s">
        <v>16</v>
      </c>
      <c r="B5" s="86"/>
      <c r="C5" s="86"/>
      <c r="D5" s="86"/>
      <c r="E5" s="86"/>
    </row>
    <row r="6" spans="1:7" x14ac:dyDescent="0.3">
      <c r="A6" s="4"/>
    </row>
    <row r="7" spans="1:7" x14ac:dyDescent="0.3">
      <c r="A7" s="12" t="s">
        <v>17</v>
      </c>
    </row>
    <row r="8" spans="1:7" x14ac:dyDescent="0.3">
      <c r="A8" s="1"/>
    </row>
    <row r="9" spans="1:7" x14ac:dyDescent="0.3">
      <c r="A9" s="87" t="s">
        <v>28</v>
      </c>
      <c r="B9" s="88" t="s">
        <v>18</v>
      </c>
      <c r="C9" s="89" t="s">
        <v>68</v>
      </c>
      <c r="D9" s="89"/>
      <c r="E9" s="89"/>
    </row>
    <row r="10" spans="1:7" ht="40.5" x14ac:dyDescent="0.3">
      <c r="A10" s="87"/>
      <c r="B10" s="88"/>
      <c r="C10" s="32" t="s">
        <v>19</v>
      </c>
      <c r="D10" s="32" t="s">
        <v>20</v>
      </c>
      <c r="E10" s="40" t="s">
        <v>14</v>
      </c>
    </row>
    <row r="11" spans="1:7" x14ac:dyDescent="0.3">
      <c r="A11" s="5" t="s">
        <v>21</v>
      </c>
      <c r="B11" s="6" t="s">
        <v>10</v>
      </c>
      <c r="C11" s="51">
        <v>8</v>
      </c>
      <c r="D11" s="51">
        <f>C11</f>
        <v>8</v>
      </c>
      <c r="E11" s="51">
        <f>D11</f>
        <v>8</v>
      </c>
    </row>
    <row r="12" spans="1:7" ht="25.5" x14ac:dyDescent="0.3">
      <c r="A12" s="9" t="s">
        <v>24</v>
      </c>
      <c r="B12" s="6" t="s">
        <v>2</v>
      </c>
      <c r="C12" s="18">
        <f>(C13-C32)/C11</f>
        <v>3226.8774050000002</v>
      </c>
      <c r="D12" s="18">
        <f t="shared" ref="D12:E12" si="0">(D13-D32)/D11</f>
        <v>834.84435125000005</v>
      </c>
      <c r="E12" s="18">
        <f t="shared" si="0"/>
        <v>797.34435125000005</v>
      </c>
    </row>
    <row r="13" spans="1:7" ht="25.5" x14ac:dyDescent="0.3">
      <c r="A13" s="5" t="s">
        <v>11</v>
      </c>
      <c r="B13" s="6" t="s">
        <v>2</v>
      </c>
      <c r="C13" s="48">
        <f>C15+C29+C30+C33+C31+C32</f>
        <v>26023.019240000001</v>
      </c>
      <c r="D13" s="48">
        <f t="shared" ref="D13:E13" si="1">D15+D29+D30+D33+D31+D32</f>
        <v>6886.7548100000004</v>
      </c>
      <c r="E13" s="48">
        <f t="shared" si="1"/>
        <v>6586.7548100000004</v>
      </c>
    </row>
    <row r="14" spans="1:7" x14ac:dyDescent="0.3">
      <c r="A14" s="7" t="s">
        <v>0</v>
      </c>
      <c r="B14" s="8"/>
      <c r="C14" s="18"/>
      <c r="D14" s="18">
        <f t="shared" ref="D14:E33" si="2">C14</f>
        <v>0</v>
      </c>
      <c r="E14" s="18">
        <f t="shared" si="2"/>
        <v>0</v>
      </c>
      <c r="G14" s="17"/>
    </row>
    <row r="15" spans="1:7" ht="25.5" x14ac:dyDescent="0.3">
      <c r="A15" s="5" t="s">
        <v>12</v>
      </c>
      <c r="B15" s="6" t="s">
        <v>2</v>
      </c>
      <c r="C15" s="48">
        <f>C20+C26</f>
        <v>20511.800000000003</v>
      </c>
      <c r="D15" s="48">
        <f t="shared" ref="D15:E15" si="3">D20+D26</f>
        <v>5127.9500000000007</v>
      </c>
      <c r="E15" s="48">
        <f t="shared" si="3"/>
        <v>5127.9500000000007</v>
      </c>
    </row>
    <row r="16" spans="1:7" x14ac:dyDescent="0.3">
      <c r="A16" s="7" t="s">
        <v>1</v>
      </c>
      <c r="B16" s="8"/>
      <c r="C16" s="18"/>
      <c r="D16" s="18">
        <f t="shared" si="2"/>
        <v>0</v>
      </c>
      <c r="E16" s="18">
        <f t="shared" si="2"/>
        <v>0</v>
      </c>
    </row>
    <row r="17" spans="1:5" s="22" customFormat="1" ht="25.5" x14ac:dyDescent="0.3">
      <c r="A17" s="25" t="s">
        <v>30</v>
      </c>
      <c r="B17" s="20" t="s">
        <v>2</v>
      </c>
      <c r="C17" s="43"/>
      <c r="D17" s="18">
        <f t="shared" si="2"/>
        <v>0</v>
      </c>
      <c r="E17" s="18">
        <f t="shared" si="2"/>
        <v>0</v>
      </c>
    </row>
    <row r="18" spans="1:5" s="22" customFormat="1" x14ac:dyDescent="0.3">
      <c r="A18" s="26" t="s">
        <v>4</v>
      </c>
      <c r="B18" s="27" t="s">
        <v>3</v>
      </c>
      <c r="C18" s="44"/>
      <c r="D18" s="18">
        <f t="shared" si="2"/>
        <v>0</v>
      </c>
      <c r="E18" s="18">
        <f t="shared" si="2"/>
        <v>0</v>
      </c>
    </row>
    <row r="19" spans="1:5" s="22" customFormat="1" ht="21.95" customHeight="1" x14ac:dyDescent="0.3">
      <c r="A19" s="26" t="s">
        <v>26</v>
      </c>
      <c r="B19" s="20" t="s">
        <v>27</v>
      </c>
      <c r="C19" s="43"/>
      <c r="D19" s="18">
        <f t="shared" si="2"/>
        <v>0</v>
      </c>
      <c r="E19" s="18">
        <f t="shared" si="2"/>
        <v>0</v>
      </c>
    </row>
    <row r="20" spans="1:5" s="22" customFormat="1" ht="25.5" x14ac:dyDescent="0.3">
      <c r="A20" s="19" t="s">
        <v>31</v>
      </c>
      <c r="B20" s="54" t="s">
        <v>2</v>
      </c>
      <c r="C20" s="55">
        <v>16789.900000000001</v>
      </c>
      <c r="D20" s="48">
        <f>C20/4</f>
        <v>4197.4750000000004</v>
      </c>
      <c r="E20" s="48">
        <f t="shared" si="2"/>
        <v>4197.4750000000004</v>
      </c>
    </row>
    <row r="21" spans="1:5" s="22" customFormat="1" x14ac:dyDescent="0.3">
      <c r="A21" s="26" t="s">
        <v>4</v>
      </c>
      <c r="B21" s="27" t="s">
        <v>3</v>
      </c>
      <c r="C21" s="44">
        <v>5.6</v>
      </c>
      <c r="D21" s="18">
        <f t="shared" si="2"/>
        <v>5.6</v>
      </c>
      <c r="E21" s="18">
        <f t="shared" si="2"/>
        <v>5.6</v>
      </c>
    </row>
    <row r="22" spans="1:5" ht="21.95" customHeight="1" x14ac:dyDescent="0.3">
      <c r="A22" s="9" t="s">
        <v>26</v>
      </c>
      <c r="B22" s="6" t="s">
        <v>27</v>
      </c>
      <c r="C22" s="43">
        <f>C20/12/C21*1000</f>
        <v>249849.70238095243</v>
      </c>
      <c r="D22" s="43">
        <f t="shared" ref="D22:E22" si="4">D20/12/D21*1000</f>
        <v>62462.425595238106</v>
      </c>
      <c r="E22" s="43">
        <f t="shared" si="4"/>
        <v>62462.425595238106</v>
      </c>
    </row>
    <row r="23" spans="1:5" ht="39" x14ac:dyDescent="0.3">
      <c r="A23" s="13" t="s">
        <v>25</v>
      </c>
      <c r="B23" s="6" t="s">
        <v>2</v>
      </c>
      <c r="C23" s="43"/>
      <c r="D23" s="18">
        <f t="shared" si="2"/>
        <v>0</v>
      </c>
      <c r="E23" s="18"/>
    </row>
    <row r="24" spans="1:5" x14ac:dyDescent="0.3">
      <c r="A24" s="9" t="s">
        <v>4</v>
      </c>
      <c r="B24" s="10" t="s">
        <v>3</v>
      </c>
      <c r="C24" s="44"/>
      <c r="D24" s="18">
        <f t="shared" si="2"/>
        <v>0</v>
      </c>
      <c r="E24" s="18"/>
    </row>
    <row r="25" spans="1:5" ht="21.95" customHeight="1" x14ac:dyDescent="0.3">
      <c r="A25" s="9" t="s">
        <v>26</v>
      </c>
      <c r="B25" s="6" t="s">
        <v>27</v>
      </c>
      <c r="C25" s="43"/>
      <c r="D25" s="18">
        <f t="shared" si="2"/>
        <v>0</v>
      </c>
      <c r="E25" s="18"/>
    </row>
    <row r="26" spans="1:5" ht="25.5" x14ac:dyDescent="0.3">
      <c r="A26" s="5" t="s">
        <v>23</v>
      </c>
      <c r="B26" s="53" t="s">
        <v>2</v>
      </c>
      <c r="C26" s="55">
        <v>3721.9</v>
      </c>
      <c r="D26" s="48">
        <f>C26/4</f>
        <v>930.47500000000002</v>
      </c>
      <c r="E26" s="48">
        <f>D26</f>
        <v>930.47500000000002</v>
      </c>
    </row>
    <row r="27" spans="1:5" x14ac:dyDescent="0.3">
      <c r="A27" s="9" t="s">
        <v>4</v>
      </c>
      <c r="B27" s="10" t="s">
        <v>3</v>
      </c>
      <c r="C27" s="44">
        <v>4.5</v>
      </c>
      <c r="D27" s="18">
        <f t="shared" si="2"/>
        <v>4.5</v>
      </c>
      <c r="E27" s="18">
        <f t="shared" si="2"/>
        <v>4.5</v>
      </c>
    </row>
    <row r="28" spans="1:5" ht="21.95" customHeight="1" x14ac:dyDescent="0.3">
      <c r="A28" s="9" t="s">
        <v>26</v>
      </c>
      <c r="B28" s="6" t="s">
        <v>27</v>
      </c>
      <c r="C28" s="43">
        <f>C26/12/C27*1000</f>
        <v>68924.074074074088</v>
      </c>
      <c r="D28" s="43">
        <f>D26/3/D27*1000</f>
        <v>68924.074074074088</v>
      </c>
      <c r="E28" s="43">
        <f>E26/3/E27*1000</f>
        <v>68924.074074074088</v>
      </c>
    </row>
    <row r="29" spans="1:5" ht="25.5" x14ac:dyDescent="0.3">
      <c r="A29" s="5" t="s">
        <v>5</v>
      </c>
      <c r="B29" s="6" t="s">
        <v>2</v>
      </c>
      <c r="C29" s="48">
        <f>C15*11.18%</f>
        <v>2293.2192400000004</v>
      </c>
      <c r="D29" s="48">
        <f t="shared" ref="D29:E29" si="5">D15*11.18%</f>
        <v>573.30481000000009</v>
      </c>
      <c r="E29" s="48">
        <f t="shared" si="5"/>
        <v>573.30481000000009</v>
      </c>
    </row>
    <row r="30" spans="1:5" ht="36.75" x14ac:dyDescent="0.3">
      <c r="A30" s="11" t="s">
        <v>6</v>
      </c>
      <c r="B30" s="6" t="s">
        <v>2</v>
      </c>
      <c r="C30" s="48">
        <v>1481</v>
      </c>
      <c r="D30" s="48">
        <f>C30/4</f>
        <v>370.25</v>
      </c>
      <c r="E30" s="48">
        <f>D30</f>
        <v>370.25</v>
      </c>
    </row>
    <row r="31" spans="1:5" ht="25.5" x14ac:dyDescent="0.3">
      <c r="A31" s="11" t="s">
        <v>7</v>
      </c>
      <c r="B31" s="6" t="s">
        <v>2</v>
      </c>
      <c r="C31" s="18">
        <v>300</v>
      </c>
      <c r="D31" s="18">
        <f t="shared" si="2"/>
        <v>300</v>
      </c>
      <c r="E31" s="18"/>
    </row>
    <row r="32" spans="1:5" ht="36.75" x14ac:dyDescent="0.3">
      <c r="A32" s="11" t="s">
        <v>8</v>
      </c>
      <c r="B32" s="6" t="s">
        <v>2</v>
      </c>
      <c r="C32" s="18">
        <v>208</v>
      </c>
      <c r="D32" s="18">
        <f t="shared" si="2"/>
        <v>208</v>
      </c>
      <c r="E32" s="18">
        <f t="shared" si="2"/>
        <v>208</v>
      </c>
    </row>
    <row r="33" spans="1:5" ht="38.25" customHeight="1" x14ac:dyDescent="0.3">
      <c r="A33" s="11" t="s">
        <v>9</v>
      </c>
      <c r="B33" s="6" t="s">
        <v>2</v>
      </c>
      <c r="C33" s="48">
        <v>1229</v>
      </c>
      <c r="D33" s="48">
        <f>C33/4</f>
        <v>307.25</v>
      </c>
      <c r="E33" s="48">
        <f t="shared" si="2"/>
        <v>307.25</v>
      </c>
    </row>
    <row r="34" spans="1:5" x14ac:dyDescent="0.3">
      <c r="C34" s="17">
        <f>C33+C32+C31+C30+C29+C15</f>
        <v>26023.019240000001</v>
      </c>
    </row>
  </sheetData>
  <mergeCells count="7">
    <mergeCell ref="A1:E1"/>
    <mergeCell ref="A2:E2"/>
    <mergeCell ref="A4:E4"/>
    <mergeCell ref="A5:E5"/>
    <mergeCell ref="A9:A10"/>
    <mergeCell ref="B9:B10"/>
    <mergeCell ref="C9:E9"/>
  </mergeCells>
  <pageMargins left="0.51181102362204722" right="0.31496062992125984" top="0.74803149606299213" bottom="0.74803149606299213" header="0.31496062992125984" footer="0.31496062992125984"/>
  <pageSetup paperSize="9" scale="75" orientation="portrait" r:id="rId1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5" tint="-0.249977111117893"/>
  </sheetPr>
  <dimension ref="A1:G34"/>
  <sheetViews>
    <sheetView topLeftCell="A8" workbookViewId="0">
      <selection activeCell="C34" sqref="C34"/>
    </sheetView>
  </sheetViews>
  <sheetFormatPr defaultColWidth="9.140625" defaultRowHeight="20.25" x14ac:dyDescent="0.3"/>
  <cols>
    <col min="1" max="1" width="69.42578125" style="2" customWidth="1"/>
    <col min="2" max="2" width="9.140625" style="3"/>
    <col min="3" max="5" width="12" style="17" customWidth="1"/>
    <col min="6" max="7" width="12" style="2" customWidth="1"/>
    <col min="8" max="16384" width="9.140625" style="2"/>
  </cols>
  <sheetData>
    <row r="1" spans="1:7" x14ac:dyDescent="0.3">
      <c r="A1" s="84" t="s">
        <v>15</v>
      </c>
      <c r="B1" s="84"/>
      <c r="C1" s="84"/>
      <c r="D1" s="84"/>
      <c r="E1" s="84"/>
    </row>
    <row r="2" spans="1:7" x14ac:dyDescent="0.3">
      <c r="A2" s="84" t="s">
        <v>67</v>
      </c>
      <c r="B2" s="84"/>
      <c r="C2" s="84"/>
      <c r="D2" s="84"/>
      <c r="E2" s="84"/>
    </row>
    <row r="3" spans="1:7" x14ac:dyDescent="0.3">
      <c r="A3" s="1"/>
    </row>
    <row r="4" spans="1:7" ht="47.25" customHeight="1" x14ac:dyDescent="0.3">
      <c r="A4" s="90" t="s">
        <v>44</v>
      </c>
      <c r="B4" s="90"/>
      <c r="C4" s="90"/>
      <c r="D4" s="90"/>
      <c r="E4" s="90"/>
    </row>
    <row r="5" spans="1:7" ht="15.75" customHeight="1" x14ac:dyDescent="0.3">
      <c r="A5" s="86" t="s">
        <v>16</v>
      </c>
      <c r="B5" s="86"/>
      <c r="C5" s="86"/>
      <c r="D5" s="86"/>
      <c r="E5" s="86"/>
    </row>
    <row r="6" spans="1:7" x14ac:dyDescent="0.3">
      <c r="A6" s="4"/>
    </row>
    <row r="7" spans="1:7" x14ac:dyDescent="0.3">
      <c r="A7" s="12" t="s">
        <v>17</v>
      </c>
    </row>
    <row r="8" spans="1:7" x14ac:dyDescent="0.3">
      <c r="A8" s="1"/>
    </row>
    <row r="9" spans="1:7" x14ac:dyDescent="0.3">
      <c r="A9" s="87" t="s">
        <v>28</v>
      </c>
      <c r="B9" s="88" t="s">
        <v>18</v>
      </c>
      <c r="C9" s="89" t="s">
        <v>68</v>
      </c>
      <c r="D9" s="89"/>
      <c r="E9" s="89"/>
    </row>
    <row r="10" spans="1:7" ht="40.5" x14ac:dyDescent="0.3">
      <c r="A10" s="87"/>
      <c r="B10" s="88"/>
      <c r="C10" s="32" t="s">
        <v>19</v>
      </c>
      <c r="D10" s="32" t="s">
        <v>20</v>
      </c>
      <c r="E10" s="40" t="s">
        <v>14</v>
      </c>
    </row>
    <row r="11" spans="1:7" x14ac:dyDescent="0.3">
      <c r="A11" s="5" t="s">
        <v>21</v>
      </c>
      <c r="B11" s="6" t="s">
        <v>10</v>
      </c>
      <c r="C11" s="51">
        <v>10</v>
      </c>
      <c r="D11" s="51">
        <v>10</v>
      </c>
      <c r="E11" s="51">
        <v>10</v>
      </c>
    </row>
    <row r="12" spans="1:7" ht="25.5" x14ac:dyDescent="0.3">
      <c r="A12" s="9" t="s">
        <v>24</v>
      </c>
      <c r="B12" s="6" t="s">
        <v>2</v>
      </c>
      <c r="C12" s="18">
        <f>(C13-C32)/C11</f>
        <v>3320.1367079999995</v>
      </c>
      <c r="D12" s="18">
        <f t="shared" ref="D12:E33" si="0">C12</f>
        <v>3320.1367079999995</v>
      </c>
      <c r="E12" s="18">
        <f t="shared" si="0"/>
        <v>3320.1367079999995</v>
      </c>
    </row>
    <row r="13" spans="1:7" ht="25.5" x14ac:dyDescent="0.3">
      <c r="A13" s="5" t="s">
        <v>11</v>
      </c>
      <c r="B13" s="6" t="s">
        <v>2</v>
      </c>
      <c r="C13" s="48">
        <f>C15+C29+C30+C33+C31+C32</f>
        <v>33409.367079999996</v>
      </c>
      <c r="D13" s="48">
        <f t="shared" ref="D13:E13" si="1">D15+D29+D30+D33+D31+D32</f>
        <v>8733.3417699999991</v>
      </c>
      <c r="E13" s="48">
        <f t="shared" si="1"/>
        <v>8733.3417699999991</v>
      </c>
    </row>
    <row r="14" spans="1:7" x14ac:dyDescent="0.3">
      <c r="A14" s="7" t="s">
        <v>0</v>
      </c>
      <c r="B14" s="8"/>
      <c r="C14" s="18"/>
      <c r="D14" s="18">
        <f t="shared" si="0"/>
        <v>0</v>
      </c>
      <c r="E14" s="18"/>
      <c r="G14" s="17"/>
    </row>
    <row r="15" spans="1:7" ht="25.5" x14ac:dyDescent="0.3">
      <c r="A15" s="5" t="s">
        <v>12</v>
      </c>
      <c r="B15" s="6" t="s">
        <v>2</v>
      </c>
      <c r="C15" s="48">
        <f>C20+C26</f>
        <v>26500.6</v>
      </c>
      <c r="D15" s="48">
        <f t="shared" ref="D15:E15" si="2">D20+D26</f>
        <v>6625.15</v>
      </c>
      <c r="E15" s="48">
        <f t="shared" si="2"/>
        <v>6625.15</v>
      </c>
    </row>
    <row r="16" spans="1:7" x14ac:dyDescent="0.3">
      <c r="A16" s="7" t="s">
        <v>1</v>
      </c>
      <c r="B16" s="8"/>
      <c r="C16" s="18"/>
      <c r="D16" s="18">
        <f t="shared" si="0"/>
        <v>0</v>
      </c>
      <c r="E16" s="18"/>
    </row>
    <row r="17" spans="1:5" s="22" customFormat="1" ht="25.5" x14ac:dyDescent="0.3">
      <c r="A17" s="25" t="s">
        <v>30</v>
      </c>
      <c r="B17" s="20" t="s">
        <v>2</v>
      </c>
      <c r="C17" s="43"/>
      <c r="D17" s="18">
        <f t="shared" si="0"/>
        <v>0</v>
      </c>
      <c r="E17" s="18"/>
    </row>
    <row r="18" spans="1:5" s="22" customFormat="1" x14ac:dyDescent="0.3">
      <c r="A18" s="26" t="s">
        <v>4</v>
      </c>
      <c r="B18" s="27" t="s">
        <v>3</v>
      </c>
      <c r="C18" s="44"/>
      <c r="D18" s="18">
        <f t="shared" si="0"/>
        <v>0</v>
      </c>
      <c r="E18" s="18"/>
    </row>
    <row r="19" spans="1:5" s="22" customFormat="1" ht="21.95" customHeight="1" x14ac:dyDescent="0.3">
      <c r="A19" s="26" t="s">
        <v>26</v>
      </c>
      <c r="B19" s="20" t="s">
        <v>27</v>
      </c>
      <c r="C19" s="43"/>
      <c r="D19" s="18">
        <f t="shared" si="0"/>
        <v>0</v>
      </c>
      <c r="E19" s="18"/>
    </row>
    <row r="20" spans="1:5" s="22" customFormat="1" ht="25.5" x14ac:dyDescent="0.3">
      <c r="A20" s="19" t="s">
        <v>31</v>
      </c>
      <c r="B20" s="54" t="s">
        <v>2</v>
      </c>
      <c r="C20" s="55">
        <v>21811.200000000001</v>
      </c>
      <c r="D20" s="48">
        <f>C20/4</f>
        <v>5452.8</v>
      </c>
      <c r="E20" s="48">
        <f t="shared" si="0"/>
        <v>5452.8</v>
      </c>
    </row>
    <row r="21" spans="1:5" s="22" customFormat="1" x14ac:dyDescent="0.3">
      <c r="A21" s="26" t="s">
        <v>4</v>
      </c>
      <c r="B21" s="27" t="s">
        <v>3</v>
      </c>
      <c r="C21" s="44">
        <v>7.9</v>
      </c>
      <c r="D21" s="18">
        <f t="shared" si="0"/>
        <v>7.9</v>
      </c>
      <c r="E21" s="18">
        <f t="shared" si="0"/>
        <v>7.9</v>
      </c>
    </row>
    <row r="22" spans="1:5" ht="21.95" customHeight="1" x14ac:dyDescent="0.3">
      <c r="A22" s="9" t="s">
        <v>26</v>
      </c>
      <c r="B22" s="6" t="s">
        <v>27</v>
      </c>
      <c r="C22" s="43">
        <f>C20/12/C21*1000</f>
        <v>230075.94936708861</v>
      </c>
      <c r="D22" s="43">
        <f>D20/3/D21*1000</f>
        <v>230075.94936708861</v>
      </c>
      <c r="E22" s="43">
        <f>E20/3/E21*1000</f>
        <v>230075.94936708861</v>
      </c>
    </row>
    <row r="23" spans="1:5" ht="39" x14ac:dyDescent="0.3">
      <c r="A23" s="13" t="s">
        <v>25</v>
      </c>
      <c r="B23" s="6" t="s">
        <v>2</v>
      </c>
      <c r="C23" s="43"/>
      <c r="D23" s="18">
        <f t="shared" si="0"/>
        <v>0</v>
      </c>
      <c r="E23" s="18"/>
    </row>
    <row r="24" spans="1:5" x14ac:dyDescent="0.3">
      <c r="A24" s="9" t="s">
        <v>4</v>
      </c>
      <c r="B24" s="10" t="s">
        <v>3</v>
      </c>
      <c r="C24" s="44"/>
      <c r="D24" s="18">
        <f t="shared" si="0"/>
        <v>0</v>
      </c>
      <c r="E24" s="18"/>
    </row>
    <row r="25" spans="1:5" ht="21.95" customHeight="1" x14ac:dyDescent="0.3">
      <c r="A25" s="9" t="s">
        <v>26</v>
      </c>
      <c r="B25" s="6" t="s">
        <v>27</v>
      </c>
      <c r="C25" s="43"/>
      <c r="D25" s="18">
        <f t="shared" si="0"/>
        <v>0</v>
      </c>
      <c r="E25" s="18"/>
    </row>
    <row r="26" spans="1:5" ht="25.5" x14ac:dyDescent="0.3">
      <c r="A26" s="5" t="s">
        <v>23</v>
      </c>
      <c r="B26" s="53" t="s">
        <v>2</v>
      </c>
      <c r="C26" s="55">
        <v>4689.3999999999996</v>
      </c>
      <c r="D26" s="48">
        <f>C26/4</f>
        <v>1172.3499999999999</v>
      </c>
      <c r="E26" s="48">
        <f>D26</f>
        <v>1172.3499999999999</v>
      </c>
    </row>
    <row r="27" spans="1:5" x14ac:dyDescent="0.3">
      <c r="A27" s="9" t="s">
        <v>4</v>
      </c>
      <c r="B27" s="10" t="s">
        <v>3</v>
      </c>
      <c r="C27" s="44">
        <v>6</v>
      </c>
      <c r="D27" s="18">
        <f t="shared" si="0"/>
        <v>6</v>
      </c>
      <c r="E27" s="18">
        <f t="shared" si="0"/>
        <v>6</v>
      </c>
    </row>
    <row r="28" spans="1:5" ht="21.95" customHeight="1" x14ac:dyDescent="0.3">
      <c r="A28" s="9" t="s">
        <v>26</v>
      </c>
      <c r="B28" s="6" t="s">
        <v>27</v>
      </c>
      <c r="C28" s="43">
        <f>C26/12/C27*1000</f>
        <v>65130.555555555547</v>
      </c>
      <c r="D28" s="43">
        <f t="shared" ref="D28:E28" si="3">D26/12/D27*1000</f>
        <v>16282.638888888887</v>
      </c>
      <c r="E28" s="43">
        <f t="shared" si="3"/>
        <v>16282.638888888887</v>
      </c>
    </row>
    <row r="29" spans="1:5" ht="25.5" x14ac:dyDescent="0.3">
      <c r="A29" s="5" t="s">
        <v>5</v>
      </c>
      <c r="B29" s="6" t="s">
        <v>2</v>
      </c>
      <c r="C29" s="48">
        <f>C15*11.18%</f>
        <v>2962.7670799999996</v>
      </c>
      <c r="D29" s="48">
        <f t="shared" ref="D29:E29" si="4">D15*11.18%</f>
        <v>740.69176999999991</v>
      </c>
      <c r="E29" s="48">
        <f t="shared" si="4"/>
        <v>740.69176999999991</v>
      </c>
    </row>
    <row r="30" spans="1:5" ht="36.75" x14ac:dyDescent="0.3">
      <c r="A30" s="11" t="s">
        <v>6</v>
      </c>
      <c r="B30" s="6" t="s">
        <v>2</v>
      </c>
      <c r="C30" s="48">
        <v>1547</v>
      </c>
      <c r="D30" s="48">
        <f>C30/4</f>
        <v>386.75</v>
      </c>
      <c r="E30" s="48">
        <f t="shared" si="0"/>
        <v>386.75</v>
      </c>
    </row>
    <row r="31" spans="1:5" ht="25.5" x14ac:dyDescent="0.3">
      <c r="A31" s="11" t="s">
        <v>7</v>
      </c>
      <c r="B31" s="6" t="s">
        <v>2</v>
      </c>
      <c r="C31" s="18">
        <v>300</v>
      </c>
      <c r="D31" s="18">
        <f t="shared" si="0"/>
        <v>300</v>
      </c>
      <c r="E31" s="18">
        <f t="shared" si="0"/>
        <v>300</v>
      </c>
    </row>
    <row r="32" spans="1:5" ht="36.75" x14ac:dyDescent="0.3">
      <c r="A32" s="11" t="s">
        <v>8</v>
      </c>
      <c r="B32" s="6" t="s">
        <v>2</v>
      </c>
      <c r="C32" s="18">
        <v>208</v>
      </c>
      <c r="D32" s="18">
        <f t="shared" si="0"/>
        <v>208</v>
      </c>
      <c r="E32" s="18">
        <f t="shared" si="0"/>
        <v>208</v>
      </c>
    </row>
    <row r="33" spans="1:5" ht="38.25" customHeight="1" x14ac:dyDescent="0.3">
      <c r="A33" s="11" t="s">
        <v>9</v>
      </c>
      <c r="B33" s="6" t="s">
        <v>2</v>
      </c>
      <c r="C33" s="48">
        <v>1891</v>
      </c>
      <c r="D33" s="48">
        <f>C33/4</f>
        <v>472.75</v>
      </c>
      <c r="E33" s="48">
        <f t="shared" si="0"/>
        <v>472.75</v>
      </c>
    </row>
    <row r="34" spans="1:5" x14ac:dyDescent="0.3">
      <c r="C34" s="17">
        <f>C33+C32+C31+C30+C29+C15</f>
        <v>33409.367079999996</v>
      </c>
    </row>
  </sheetData>
  <mergeCells count="7">
    <mergeCell ref="A1:E1"/>
    <mergeCell ref="A2:E2"/>
    <mergeCell ref="A4:E4"/>
    <mergeCell ref="A5:E5"/>
    <mergeCell ref="A9:A10"/>
    <mergeCell ref="B9:B10"/>
    <mergeCell ref="C9:E9"/>
  </mergeCells>
  <pageMargins left="0.51181102362204722" right="0.31496062992125984" top="0.74803149606299213" bottom="0.74803149606299213" header="0.31496062992125984" footer="0.31496062992125984"/>
  <pageSetup paperSize="9" scale="75" orientation="portrait" r:id="rId1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5" tint="-0.249977111117893"/>
  </sheetPr>
  <dimension ref="A1:G34"/>
  <sheetViews>
    <sheetView topLeftCell="A5" workbookViewId="0">
      <selection activeCell="D38" sqref="D38"/>
    </sheetView>
  </sheetViews>
  <sheetFormatPr defaultColWidth="9.140625" defaultRowHeight="20.25" x14ac:dyDescent="0.3"/>
  <cols>
    <col min="1" max="1" width="69.42578125" style="2" customWidth="1"/>
    <col min="2" max="2" width="9.140625" style="3"/>
    <col min="3" max="5" width="12" style="17" customWidth="1"/>
    <col min="6" max="7" width="12" style="2" customWidth="1"/>
    <col min="8" max="16384" width="9.140625" style="2"/>
  </cols>
  <sheetData>
    <row r="1" spans="1:7" x14ac:dyDescent="0.3">
      <c r="A1" s="84" t="s">
        <v>15</v>
      </c>
      <c r="B1" s="84"/>
      <c r="C1" s="84"/>
      <c r="D1" s="84"/>
      <c r="E1" s="84"/>
    </row>
    <row r="2" spans="1:7" x14ac:dyDescent="0.3">
      <c r="A2" s="84" t="s">
        <v>67</v>
      </c>
      <c r="B2" s="84"/>
      <c r="C2" s="84"/>
      <c r="D2" s="84"/>
      <c r="E2" s="84"/>
    </row>
    <row r="3" spans="1:7" x14ac:dyDescent="0.3">
      <c r="A3" s="1"/>
    </row>
    <row r="4" spans="1:7" ht="51" customHeight="1" x14ac:dyDescent="0.3">
      <c r="A4" s="90" t="s">
        <v>43</v>
      </c>
      <c r="B4" s="90"/>
      <c r="C4" s="90"/>
      <c r="D4" s="90"/>
      <c r="E4" s="90"/>
    </row>
    <row r="5" spans="1:7" ht="15.75" customHeight="1" x14ac:dyDescent="0.3">
      <c r="A5" s="86" t="s">
        <v>16</v>
      </c>
      <c r="B5" s="86"/>
      <c r="C5" s="86"/>
      <c r="D5" s="86"/>
      <c r="E5" s="86"/>
    </row>
    <row r="6" spans="1:7" x14ac:dyDescent="0.3">
      <c r="A6" s="4"/>
    </row>
    <row r="7" spans="1:7" x14ac:dyDescent="0.3">
      <c r="A7" s="12" t="s">
        <v>17</v>
      </c>
    </row>
    <row r="8" spans="1:7" x14ac:dyDescent="0.3">
      <c r="A8" s="1"/>
    </row>
    <row r="9" spans="1:7" x14ac:dyDescent="0.3">
      <c r="A9" s="87" t="s">
        <v>28</v>
      </c>
      <c r="B9" s="88" t="s">
        <v>18</v>
      </c>
      <c r="C9" s="89" t="s">
        <v>68</v>
      </c>
      <c r="D9" s="89"/>
      <c r="E9" s="89"/>
    </row>
    <row r="10" spans="1:7" ht="40.5" x14ac:dyDescent="0.3">
      <c r="A10" s="87"/>
      <c r="B10" s="88"/>
      <c r="C10" s="32" t="s">
        <v>19</v>
      </c>
      <c r="D10" s="32" t="s">
        <v>20</v>
      </c>
      <c r="E10" s="40" t="s">
        <v>14</v>
      </c>
    </row>
    <row r="11" spans="1:7" x14ac:dyDescent="0.3">
      <c r="A11" s="5" t="s">
        <v>21</v>
      </c>
      <c r="B11" s="6" t="s">
        <v>10</v>
      </c>
      <c r="C11" s="51">
        <v>21</v>
      </c>
      <c r="D11" s="51">
        <v>21</v>
      </c>
      <c r="E11" s="51">
        <v>21</v>
      </c>
    </row>
    <row r="12" spans="1:7" ht="25.5" x14ac:dyDescent="0.3">
      <c r="A12" s="9" t="s">
        <v>24</v>
      </c>
      <c r="B12" s="6" t="s">
        <v>2</v>
      </c>
      <c r="C12" s="18">
        <f>(C13-C32)/C11</f>
        <v>1987.3527276190475</v>
      </c>
      <c r="D12" s="18">
        <f t="shared" ref="D12:E12" si="0">(D13-D32)/D11</f>
        <v>559.76675333333333</v>
      </c>
      <c r="E12" s="18">
        <f t="shared" si="0"/>
        <v>559.76675333333333</v>
      </c>
    </row>
    <row r="13" spans="1:7" ht="25.5" x14ac:dyDescent="0.3">
      <c r="A13" s="5" t="s">
        <v>11</v>
      </c>
      <c r="B13" s="6" t="s">
        <v>2</v>
      </c>
      <c r="C13" s="48">
        <f>C15+C29+C30+C33+C31+C32</f>
        <v>41942.407279999999</v>
      </c>
      <c r="D13" s="48">
        <f t="shared" ref="D13:E13" si="1">D15+D29+D30+D33+D31+D32</f>
        <v>11963.10182</v>
      </c>
      <c r="E13" s="48">
        <f t="shared" si="1"/>
        <v>11963.10182</v>
      </c>
    </row>
    <row r="14" spans="1:7" x14ac:dyDescent="0.3">
      <c r="A14" s="7" t="s">
        <v>0</v>
      </c>
      <c r="B14" s="8"/>
      <c r="C14" s="18"/>
      <c r="D14" s="18">
        <f t="shared" ref="D14:E33" si="2">C14</f>
        <v>0</v>
      </c>
      <c r="E14" s="18"/>
      <c r="G14" s="17"/>
    </row>
    <row r="15" spans="1:7" ht="25.5" x14ac:dyDescent="0.3">
      <c r="A15" s="5" t="s">
        <v>12</v>
      </c>
      <c r="B15" s="6" t="s">
        <v>2</v>
      </c>
      <c r="C15" s="48">
        <f>C20+C26</f>
        <v>34139.599999999999</v>
      </c>
      <c r="D15" s="48">
        <f t="shared" ref="D15:E15" si="3">D20+D26</f>
        <v>8534.9</v>
      </c>
      <c r="E15" s="48">
        <f t="shared" si="3"/>
        <v>8534.9</v>
      </c>
    </row>
    <row r="16" spans="1:7" x14ac:dyDescent="0.3">
      <c r="A16" s="7" t="s">
        <v>1</v>
      </c>
      <c r="B16" s="8"/>
      <c r="C16" s="18"/>
      <c r="D16" s="18">
        <f t="shared" si="2"/>
        <v>0</v>
      </c>
      <c r="E16" s="18"/>
    </row>
    <row r="17" spans="1:5" s="22" customFormat="1" ht="25.5" x14ac:dyDescent="0.3">
      <c r="A17" s="19" t="s">
        <v>30</v>
      </c>
      <c r="B17" s="20" t="s">
        <v>2</v>
      </c>
      <c r="C17" s="34"/>
      <c r="D17" s="18">
        <f t="shared" si="2"/>
        <v>0</v>
      </c>
      <c r="E17" s="18"/>
    </row>
    <row r="18" spans="1:5" s="22" customFormat="1" x14ac:dyDescent="0.3">
      <c r="A18" s="26" t="s">
        <v>4</v>
      </c>
      <c r="B18" s="27" t="s">
        <v>3</v>
      </c>
      <c r="C18" s="41"/>
      <c r="D18" s="18">
        <f t="shared" si="2"/>
        <v>0</v>
      </c>
      <c r="E18" s="18"/>
    </row>
    <row r="19" spans="1:5" s="22" customFormat="1" ht="21.95" customHeight="1" x14ac:dyDescent="0.3">
      <c r="A19" s="26" t="s">
        <v>26</v>
      </c>
      <c r="B19" s="20" t="s">
        <v>27</v>
      </c>
      <c r="C19" s="34"/>
      <c r="D19" s="18">
        <f t="shared" si="2"/>
        <v>0</v>
      </c>
      <c r="E19" s="18"/>
    </row>
    <row r="20" spans="1:5" s="22" customFormat="1" ht="25.5" x14ac:dyDescent="0.3">
      <c r="A20" s="19" t="s">
        <v>31</v>
      </c>
      <c r="B20" s="20" t="s">
        <v>2</v>
      </c>
      <c r="C20" s="56">
        <v>27095.9</v>
      </c>
      <c r="D20" s="48">
        <f>C20/4</f>
        <v>6773.9750000000004</v>
      </c>
      <c r="E20" s="48">
        <f>D20</f>
        <v>6773.9750000000004</v>
      </c>
    </row>
    <row r="21" spans="1:5" s="22" customFormat="1" x14ac:dyDescent="0.3">
      <c r="A21" s="26" t="s">
        <v>4</v>
      </c>
      <c r="B21" s="27" t="s">
        <v>3</v>
      </c>
      <c r="C21" s="41">
        <v>10.1</v>
      </c>
      <c r="D21" s="18">
        <f t="shared" si="2"/>
        <v>10.1</v>
      </c>
      <c r="E21" s="18">
        <f t="shared" si="2"/>
        <v>10.1</v>
      </c>
    </row>
    <row r="22" spans="1:5" ht="21.95" customHeight="1" x14ac:dyDescent="0.3">
      <c r="A22" s="9" t="s">
        <v>26</v>
      </c>
      <c r="B22" s="6" t="s">
        <v>27</v>
      </c>
      <c r="C22" s="34">
        <f>C20/12/C21*1000</f>
        <v>223563.53135313536</v>
      </c>
      <c r="D22" s="34">
        <f>D20/3/D21*1000</f>
        <v>223563.53135313536</v>
      </c>
      <c r="E22" s="34">
        <f>E20/3/E21*1000</f>
        <v>223563.53135313536</v>
      </c>
    </row>
    <row r="23" spans="1:5" ht="39" x14ac:dyDescent="0.3">
      <c r="A23" s="11" t="s">
        <v>37</v>
      </c>
      <c r="B23" s="53" t="s">
        <v>2</v>
      </c>
      <c r="C23" s="56"/>
      <c r="D23" s="48">
        <f t="shared" si="2"/>
        <v>0</v>
      </c>
      <c r="E23" s="48"/>
    </row>
    <row r="24" spans="1:5" x14ac:dyDescent="0.3">
      <c r="A24" s="9" t="s">
        <v>4</v>
      </c>
      <c r="B24" s="10" t="s">
        <v>3</v>
      </c>
      <c r="C24" s="41"/>
      <c r="D24" s="18">
        <f t="shared" si="2"/>
        <v>0</v>
      </c>
      <c r="E24" s="18">
        <f t="shared" si="2"/>
        <v>0</v>
      </c>
    </row>
    <row r="25" spans="1:5" ht="21.95" customHeight="1" x14ac:dyDescent="0.3">
      <c r="A25" s="9" t="s">
        <v>26</v>
      </c>
      <c r="B25" s="6" t="s">
        <v>27</v>
      </c>
      <c r="C25" s="34"/>
      <c r="D25" s="18">
        <f t="shared" si="2"/>
        <v>0</v>
      </c>
      <c r="E25" s="18">
        <f t="shared" si="2"/>
        <v>0</v>
      </c>
    </row>
    <row r="26" spans="1:5" ht="25.5" x14ac:dyDescent="0.3">
      <c r="A26" s="5" t="s">
        <v>23</v>
      </c>
      <c r="B26" s="53" t="s">
        <v>2</v>
      </c>
      <c r="C26" s="56">
        <v>7043.7</v>
      </c>
      <c r="D26" s="48">
        <f>C26/4</f>
        <v>1760.925</v>
      </c>
      <c r="E26" s="48">
        <f t="shared" si="2"/>
        <v>1760.925</v>
      </c>
    </row>
    <row r="27" spans="1:5" x14ac:dyDescent="0.3">
      <c r="A27" s="9" t="s">
        <v>4</v>
      </c>
      <c r="B27" s="10" t="s">
        <v>3</v>
      </c>
      <c r="C27" s="41">
        <v>9</v>
      </c>
      <c r="D27" s="18">
        <f t="shared" si="2"/>
        <v>9</v>
      </c>
      <c r="E27" s="18">
        <f t="shared" si="2"/>
        <v>9</v>
      </c>
    </row>
    <row r="28" spans="1:5" ht="21.95" customHeight="1" x14ac:dyDescent="0.3">
      <c r="A28" s="9" t="s">
        <v>26</v>
      </c>
      <c r="B28" s="6" t="s">
        <v>27</v>
      </c>
      <c r="C28" s="34">
        <f>C26/12/C27*1000</f>
        <v>65219.444444444445</v>
      </c>
      <c r="D28" s="18">
        <f t="shared" si="2"/>
        <v>65219.444444444445</v>
      </c>
      <c r="E28" s="18">
        <f t="shared" si="2"/>
        <v>65219.444444444445</v>
      </c>
    </row>
    <row r="29" spans="1:5" ht="25.5" x14ac:dyDescent="0.3">
      <c r="A29" s="5" t="s">
        <v>5</v>
      </c>
      <c r="B29" s="53" t="s">
        <v>2</v>
      </c>
      <c r="C29" s="48">
        <f>C15*11.18%</f>
        <v>3816.8072799999995</v>
      </c>
      <c r="D29" s="48">
        <f t="shared" ref="D29:E29" si="4">D15*11.18%</f>
        <v>954.20181999999988</v>
      </c>
      <c r="E29" s="48">
        <f t="shared" si="4"/>
        <v>954.20181999999988</v>
      </c>
    </row>
    <row r="30" spans="1:5" ht="36.75" x14ac:dyDescent="0.3">
      <c r="A30" s="11" t="s">
        <v>6</v>
      </c>
      <c r="B30" s="6" t="s">
        <v>2</v>
      </c>
      <c r="C30" s="48">
        <v>1616</v>
      </c>
      <c r="D30" s="48">
        <f>C30/4</f>
        <v>404</v>
      </c>
      <c r="E30" s="48">
        <f t="shared" si="2"/>
        <v>404</v>
      </c>
    </row>
    <row r="31" spans="1:5" ht="25.5" x14ac:dyDescent="0.3">
      <c r="A31" s="11" t="s">
        <v>7</v>
      </c>
      <c r="B31" s="6" t="s">
        <v>2</v>
      </c>
      <c r="C31" s="18">
        <v>300</v>
      </c>
      <c r="D31" s="18"/>
      <c r="E31" s="48">
        <f t="shared" si="2"/>
        <v>0</v>
      </c>
    </row>
    <row r="32" spans="1:5" ht="36.75" x14ac:dyDescent="0.3">
      <c r="A32" s="11" t="s">
        <v>8</v>
      </c>
      <c r="B32" s="6" t="s">
        <v>2</v>
      </c>
      <c r="C32" s="18">
        <v>208</v>
      </c>
      <c r="D32" s="18">
        <f t="shared" si="2"/>
        <v>208</v>
      </c>
      <c r="E32" s="48">
        <f t="shared" si="2"/>
        <v>208</v>
      </c>
    </row>
    <row r="33" spans="1:5" ht="38.25" customHeight="1" x14ac:dyDescent="0.3">
      <c r="A33" s="11" t="s">
        <v>9</v>
      </c>
      <c r="B33" s="6" t="s">
        <v>2</v>
      </c>
      <c r="C33" s="48">
        <v>1862</v>
      </c>
      <c r="D33" s="48">
        <f t="shared" si="2"/>
        <v>1862</v>
      </c>
      <c r="E33" s="48">
        <f t="shared" si="2"/>
        <v>1862</v>
      </c>
    </row>
    <row r="34" spans="1:5" x14ac:dyDescent="0.3">
      <c r="C34" s="17">
        <f>C33+C32+C31+C30+C29+C15</f>
        <v>41942.407279999999</v>
      </c>
    </row>
  </sheetData>
  <mergeCells count="7">
    <mergeCell ref="A1:E1"/>
    <mergeCell ref="A2:E2"/>
    <mergeCell ref="A4:E4"/>
    <mergeCell ref="A5:E5"/>
    <mergeCell ref="A9:A10"/>
    <mergeCell ref="B9:B10"/>
    <mergeCell ref="C9:E9"/>
  </mergeCells>
  <pageMargins left="0.51181102362204722" right="0.31496062992125984" top="0.74803149606299213" bottom="0.74803149606299213" header="0.31496062992125984" footer="0.31496062992125984"/>
  <pageSetup paperSize="9" scale="75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29</vt:i4>
      </vt:variant>
    </vt:vector>
  </HeadingPairs>
  <TitlesOfParts>
    <vt:vector size="29" baseType="lpstr">
      <vt:lpstr>СВОД 2022 ГОД</vt:lpstr>
      <vt:lpstr>СШ №1</vt:lpstr>
      <vt:lpstr>СШ №2</vt:lpstr>
      <vt:lpstr>Казгородокска СШ </vt:lpstr>
      <vt:lpstr>Макинская СШ</vt:lpstr>
      <vt:lpstr>Донская СШ</vt:lpstr>
      <vt:lpstr>Амангельдинская СШ</vt:lpstr>
      <vt:lpstr>Невская СШ</vt:lpstr>
      <vt:lpstr>Кудку агашСШ</vt:lpstr>
      <vt:lpstr>Саулинская СШ</vt:lpstr>
      <vt:lpstr>Енбекшильдерская СШ</vt:lpstr>
      <vt:lpstr>Буландинская СШ</vt:lpstr>
      <vt:lpstr>2020</vt:lpstr>
      <vt:lpstr>Когамская СШ</vt:lpstr>
      <vt:lpstr>Бирсуатская СШ</vt:lpstr>
      <vt:lpstr>Кенащинская СШ</vt:lpstr>
      <vt:lpstr>Мамайская ОШ</vt:lpstr>
      <vt:lpstr>Заураловская ОШ</vt:lpstr>
      <vt:lpstr>Макпальская ОШ</vt:lpstr>
      <vt:lpstr>Баймурзинская ОШ</vt:lpstr>
      <vt:lpstr>Советская ОШ</vt:lpstr>
      <vt:lpstr>Заозерновская ОШ</vt:lpstr>
      <vt:lpstr>Кызыл-Уюмская ОШ</vt:lpstr>
      <vt:lpstr>Яблоновская ОШ</vt:lpstr>
      <vt:lpstr>Алгинская ОШ</vt:lpstr>
      <vt:lpstr>Краснофлотская ОШ</vt:lpstr>
      <vt:lpstr>Каратальская НШ</vt:lpstr>
      <vt:lpstr>Джукейская НШ</vt:lpstr>
      <vt:lpstr>Трудовая НШ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2022-04-12T10:15:24Z</dcterms:modified>
</cp:coreProperties>
</file>